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1\Desktop\"/>
    </mc:Choice>
  </mc:AlternateContent>
  <xr:revisionPtr revIDLastSave="0" documentId="13_ncr:1_{5E21C957-0788-4900-878F-F5D07EF3F110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Onorario" sheetId="1" r:id="rId1"/>
    <sheet name="ARTT 11-13" sheetId="2" r:id="rId2"/>
    <sheet name="ACCENDI" sheetId="3" r:id="rId3"/>
    <sheet name="SPEGNI" sheetId="4" r:id="rId4"/>
    <sheet name="Foglio1" sheetId="5" r:id="rId5"/>
  </sheets>
  <definedNames>
    <definedName name="_xlnm.Print_Area" localSheetId="0">Onorario!$B$2:$H$146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0" i="1" l="1"/>
  <c r="E99" i="1"/>
  <c r="G119" i="1"/>
  <c r="G118" i="1" l="1"/>
  <c r="G120" i="1" l="1"/>
  <c r="G100" i="1" l="1"/>
  <c r="G99" i="1"/>
  <c r="G94" i="1"/>
  <c r="G90" i="1"/>
  <c r="G86" i="1"/>
  <c r="G36" i="4"/>
  <c r="G35" i="4"/>
  <c r="G34" i="4"/>
  <c r="G33" i="4"/>
  <c r="G32" i="4"/>
  <c r="G31" i="4"/>
  <c r="G23" i="4"/>
  <c r="G19" i="4"/>
  <c r="G15" i="4"/>
  <c r="H62" i="3"/>
  <c r="H58" i="3"/>
  <c r="H54" i="3"/>
  <c r="H46" i="3"/>
  <c r="G36" i="3"/>
  <c r="G35" i="3"/>
  <c r="G34" i="3"/>
  <c r="G33" i="3"/>
  <c r="G32" i="3"/>
  <c r="G31" i="3"/>
  <c r="G23" i="3"/>
  <c r="G19" i="3"/>
  <c r="G15" i="3"/>
  <c r="C36" i="2"/>
  <c r="G36" i="2" s="1"/>
  <c r="C35" i="2"/>
  <c r="I35" i="2" s="1"/>
  <c r="C34" i="2"/>
  <c r="G34" i="2" s="1"/>
  <c r="C33" i="2"/>
  <c r="G33" i="2" s="1"/>
  <c r="C32" i="2"/>
  <c r="H32" i="2" s="1"/>
  <c r="C31" i="2"/>
  <c r="H29" i="2"/>
  <c r="C29" i="2" s="1"/>
  <c r="D29" i="2"/>
  <c r="B29" i="2"/>
  <c r="H28" i="2"/>
  <c r="C28" i="2" s="1"/>
  <c r="D28" i="2"/>
  <c r="B28" i="2"/>
  <c r="H27" i="2"/>
  <c r="C27" i="2" s="1"/>
  <c r="D27" i="2"/>
  <c r="B27" i="2"/>
  <c r="H26" i="2"/>
  <c r="D26" i="2"/>
  <c r="C26" i="2"/>
  <c r="B26" i="2"/>
  <c r="H25" i="2"/>
  <c r="D25" i="2"/>
  <c r="C25" i="2"/>
  <c r="B25" i="2"/>
  <c r="H24" i="2"/>
  <c r="C24" i="2" s="1"/>
  <c r="D24" i="2"/>
  <c r="B24" i="2"/>
  <c r="H23" i="2"/>
  <c r="D23" i="2"/>
  <c r="C23" i="2"/>
  <c r="B23" i="2"/>
  <c r="C17" i="2"/>
  <c r="H17" i="2" s="1"/>
  <c r="C16" i="2"/>
  <c r="H16" i="2" s="1"/>
  <c r="C15" i="2"/>
  <c r="H15" i="2" s="1"/>
  <c r="G69" i="3" s="1"/>
  <c r="C14" i="2"/>
  <c r="H14" i="2" s="1"/>
  <c r="G68" i="3" s="1"/>
  <c r="C13" i="2"/>
  <c r="H13" i="2" s="1"/>
  <c r="C12" i="2"/>
  <c r="H12" i="2" s="1"/>
  <c r="G66" i="4" s="1"/>
  <c r="H10" i="2"/>
  <c r="C10" i="2" s="1"/>
  <c r="H9" i="2"/>
  <c r="C9" i="2" s="1"/>
  <c r="H8" i="2"/>
  <c r="C8" i="2" s="1"/>
  <c r="H7" i="2"/>
  <c r="C7" i="2" s="1"/>
  <c r="H6" i="2"/>
  <c r="C6" i="2" s="1"/>
  <c r="H5" i="2"/>
  <c r="C5" i="2" s="1"/>
  <c r="H4" i="2"/>
  <c r="C4" i="2" s="1"/>
  <c r="G131" i="1"/>
  <c r="G137" i="1" s="1"/>
  <c r="G117" i="1"/>
  <c r="G116" i="1"/>
  <c r="G34" i="1"/>
  <c r="G33" i="1"/>
  <c r="G32" i="1"/>
  <c r="G31" i="1"/>
  <c r="G38" i="4" l="1"/>
  <c r="I31" i="2"/>
  <c r="G77" i="4" s="1"/>
  <c r="G38" i="3"/>
  <c r="G101" i="1"/>
  <c r="G105" i="1" s="1"/>
  <c r="G32" i="2"/>
  <c r="I32" i="2"/>
  <c r="G75" i="1" s="1"/>
  <c r="G35" i="2"/>
  <c r="G121" i="1"/>
  <c r="G136" i="1" s="1"/>
  <c r="G35" i="1"/>
  <c r="H31" i="2"/>
  <c r="G74" i="1" s="1"/>
  <c r="G31" i="2"/>
  <c r="H36" i="2"/>
  <c r="G69" i="4"/>
  <c r="H35" i="2"/>
  <c r="G78" i="1" s="1"/>
  <c r="G66" i="1"/>
  <c r="G65" i="1"/>
  <c r="G71" i="4"/>
  <c r="G68" i="1"/>
  <c r="G71" i="3"/>
  <c r="G81" i="3"/>
  <c r="G81" i="4"/>
  <c r="K35" i="2"/>
  <c r="G64" i="1"/>
  <c r="G67" i="3"/>
  <c r="G67" i="4"/>
  <c r="G70" i="4"/>
  <c r="G67" i="1"/>
  <c r="G70" i="3"/>
  <c r="G77" i="3"/>
  <c r="I33" i="2"/>
  <c r="H33" i="2"/>
  <c r="G68" i="4"/>
  <c r="G66" i="3"/>
  <c r="G63" i="1"/>
  <c r="I34" i="2"/>
  <c r="H34" i="2"/>
  <c r="K31" i="2"/>
  <c r="I36" i="2"/>
  <c r="G76" i="1" l="1"/>
  <c r="G78" i="4"/>
  <c r="G78" i="3"/>
  <c r="K32" i="2"/>
  <c r="G70" i="1"/>
  <c r="G103" i="1" s="1"/>
  <c r="G73" i="4"/>
  <c r="G80" i="3"/>
  <c r="G77" i="1"/>
  <c r="G80" i="4"/>
  <c r="K34" i="2"/>
  <c r="K36" i="2"/>
  <c r="G79" i="1"/>
  <c r="G82" i="3"/>
  <c r="G82" i="4"/>
  <c r="K33" i="2"/>
  <c r="G79" i="3"/>
  <c r="G79" i="4"/>
  <c r="G73" i="3"/>
  <c r="G84" i="3" l="1"/>
  <c r="G85" i="3" s="1"/>
  <c r="G84" i="4"/>
  <c r="G85" i="4" s="1"/>
  <c r="G81" i="1"/>
  <c r="G82" i="1" s="1"/>
  <c r="G104" i="1" s="1"/>
  <c r="G135" i="1" l="1"/>
  <c r="G138" i="1" s="1"/>
</calcChain>
</file>

<file path=xl/sharedStrings.xml><?xml version="1.0" encoding="utf-8"?>
<sst xmlns="http://schemas.openxmlformats.org/spreadsheetml/2006/main" count="318" uniqueCount="124">
  <si>
    <t>TRIBUNALE DI CHIETI-LANCIANO-VASTO
Sezione Civile - Esecuzioni Immobiliari</t>
  </si>
  <si>
    <t>Istanza di liquidazione onorario e spese all'Esperto del Giudice</t>
  </si>
  <si>
    <t xml:space="preserve">Procedura n. </t>
  </si>
  <si>
    <t xml:space="preserve"> RGE</t>
  </si>
  <si>
    <t xml:space="preserve">Ad espletamento del mandato ricevuto, il sottoscritto </t>
  </si>
  <si>
    <t>Si allega SCHEMA RIASSUNTIVO estratto dalla depositata perizia tecnica per ogni LOTTO di vendita formato, ai fini di una miglior comprensione del compendio pignorato.</t>
  </si>
  <si>
    <t>MISURA DEGLI ONORARI</t>
  </si>
  <si>
    <t>1.a</t>
  </si>
  <si>
    <r>
      <rPr>
        <sz val="10"/>
        <rFont val="Arial"/>
        <family val="2"/>
      </rPr>
      <t xml:space="preserve">Accertamento della consistenza fisica e catastale dei beni, compresa l'acquisizione della scheda catastale:
</t>
    </r>
    <r>
      <rPr>
        <i/>
        <sz val="8"/>
        <rFont val="Arial"/>
        <family val="2"/>
      </rPr>
      <t>(onorario ex art.12 comma 1 delle tabelle annesse al DM 30/05/2002)</t>
    </r>
  </si>
  <si>
    <t>NOTE:
€ 300,00 a lotto escluso terreni</t>
  </si>
  <si>
    <t>n. lotti</t>
  </si>
  <si>
    <t>€ x lotto</t>
  </si>
  <si>
    <t>onorario</t>
  </si>
  <si>
    <t>1.b</t>
  </si>
  <si>
    <r>
      <rPr>
        <sz val="10"/>
        <rFont val="Arial"/>
        <family val="2"/>
      </rPr>
      <t xml:space="preserve">Verifica della regolarità urbanistica ed acquisizione dei dati delle pratiche edilizie svolte:
</t>
    </r>
    <r>
      <rPr>
        <i/>
        <sz val="8"/>
        <rFont val="Arial"/>
        <family val="2"/>
      </rPr>
      <t>(onorario ex art.12 comma 1 delle tabelle annesse al DM 30/05/2002)</t>
    </r>
  </si>
  <si>
    <t>NOTE:
€ 400,00 a lotto escluso terreni</t>
  </si>
  <si>
    <t>1.c</t>
  </si>
  <si>
    <r>
      <rPr>
        <b/>
        <u/>
        <sz val="10"/>
        <rFont val="Arial"/>
        <family val="2"/>
      </rPr>
      <t>EVENTUALE</t>
    </r>
    <r>
      <rPr>
        <sz val="10"/>
        <rFont val="Arial"/>
        <family val="2"/>
      </rPr>
      <t xml:space="preserve"> Accesso presso enti pubblici che non siano l'Amministrazione Comunale per la verifica di specifiche prescrizioni ed autorizzazioni (es. Genio Civile, Vigili del Fuoco, AUSL, Sovrintendenze etc.):
</t>
    </r>
    <r>
      <rPr>
        <i/>
        <sz val="8"/>
        <rFont val="Arial"/>
        <family val="2"/>
      </rPr>
      <t>(onorario ex art.12 comma 1 delle tabelle annesse al DM 30/05/2002)</t>
    </r>
  </si>
  <si>
    <t>NOTE:
€ 150,00 a lotto per cui è stato effettuato l'accesso presso altri Enti</t>
  </si>
  <si>
    <t>1.d</t>
  </si>
  <si>
    <r>
      <rPr>
        <sz val="10"/>
        <rFont val="Arial"/>
        <family val="2"/>
      </rPr>
      <t xml:space="preserve">Accesso presso i pubblici uffici per verifica l'esistenza di contratti di concessione in godimento registrati e acquisizione degli stessi in copia:
</t>
    </r>
    <r>
      <rPr>
        <i/>
        <sz val="8"/>
        <rFont val="Arial"/>
        <family val="2"/>
      </rPr>
      <t>(onorario ex art.1 DM 30/05/2002)</t>
    </r>
  </si>
  <si>
    <t>NOTE:
5 vacazioni in misura fissa</t>
  </si>
  <si>
    <t>n. vacazioni</t>
  </si>
  <si>
    <t>1.e</t>
  </si>
  <si>
    <r>
      <rPr>
        <sz val="10"/>
        <rFont val="Arial"/>
        <family val="2"/>
      </rPr>
      <t xml:space="preserve">Redazione di autonoma planimetria di unità immobiliare:
</t>
    </r>
    <r>
      <rPr>
        <i/>
        <sz val="8"/>
        <rFont val="Arial"/>
        <family val="2"/>
      </rPr>
      <t>(onorario ex art.12 comma 1 delle tabelle annesse al DM 30/05/2002)</t>
    </r>
  </si>
  <si>
    <t>NOTE:
Planimetria allegata in perizia fino a 50 mq sup.conv. - € 100,00 a lotto
Planimetria allegata in perizia fino a 150 mq sup. conv. - € 200,00 a lotto
Planimetria allegata in perizia oltre 150 mq sup. conv. - € 400,00 a lotto</t>
  </si>
  <si>
    <t>lotto</t>
  </si>
  <si>
    <t>mq</t>
  </si>
  <si>
    <t>_ _ _</t>
  </si>
  <si>
    <t>_ _ _ _</t>
  </si>
  <si>
    <t>_ _ _ _ _ _ _</t>
  </si>
  <si>
    <t>1.f</t>
  </si>
  <si>
    <r>
      <rPr>
        <sz val="10"/>
        <rFont val="Arial"/>
        <family val="2"/>
      </rPr>
      <t xml:space="preserve">Acquisizione del titolo di provenienza del diritto pignorato:
</t>
    </r>
    <r>
      <rPr>
        <i/>
        <sz val="8"/>
        <rFont val="Arial"/>
        <family val="2"/>
      </rPr>
      <t>(onorario ex art.1 DM 30/05/2002)</t>
    </r>
  </si>
  <si>
    <t xml:space="preserve"> </t>
  </si>
  <si>
    <t>1.g</t>
  </si>
  <si>
    <r>
      <rPr>
        <i/>
        <sz val="10"/>
        <rFont val="Arial"/>
        <family val="2"/>
      </rPr>
      <t xml:space="preserve">Richiesta e ritiro CDU dall'Amministrazione Comunale:
</t>
    </r>
    <r>
      <rPr>
        <i/>
        <sz val="8"/>
        <rFont val="Arial"/>
        <family val="2"/>
      </rPr>
      <t>(onorario ex art.1 DM 30/05/2002)</t>
    </r>
  </si>
  <si>
    <t>NOTE:
8 vacazioni a CDU</t>
  </si>
  <si>
    <t>a CDU</t>
  </si>
  <si>
    <t>1.h</t>
  </si>
  <si>
    <r>
      <rPr>
        <sz val="10"/>
        <rFont val="Arial"/>
        <family val="2"/>
      </rPr>
      <t xml:space="preserve">Indicazione del regime patrimoniale del debitore esecutato ed eventuale acquisizione dell'estratto di matrimonio, oppure del regime IVA ed eventuale acquisizione della visura camerale:
</t>
    </r>
    <r>
      <rPr>
        <i/>
        <sz val="8"/>
        <rFont val="Arial"/>
        <family val="2"/>
      </rPr>
      <t>(onorario ex art.1 DM 30/05/2002)</t>
    </r>
  </si>
  <si>
    <t>1.i</t>
  </si>
  <si>
    <r>
      <rPr>
        <sz val="10"/>
        <rFont val="Arial"/>
        <family val="2"/>
      </rPr>
      <t xml:space="preserve">Indicazione di formalità pregiudizievoli, vincoli, servitù ed oneri/spese di natura condominiale:
</t>
    </r>
    <r>
      <rPr>
        <i/>
        <sz val="8"/>
        <rFont val="Arial"/>
        <family val="2"/>
      </rPr>
      <t>(onorario ex art.1 DM 30/05/2002)</t>
    </r>
  </si>
  <si>
    <t>NOTE:
5 vacazioni a lotto</t>
  </si>
  <si>
    <t>1.l</t>
  </si>
  <si>
    <r>
      <rPr>
        <sz val="10"/>
        <rFont val="Arial"/>
        <family val="2"/>
      </rPr>
      <t xml:space="preserve">Elencazione delle trascrizioni ed iscrizioni sui pubblici registri immobiliari nel ventennio precedente il pignoramento:
</t>
    </r>
    <r>
      <rPr>
        <i/>
        <sz val="8"/>
        <rFont val="Arial"/>
        <family val="2"/>
      </rPr>
      <t>(onorario ex art.1 DM 30/05/2002)</t>
    </r>
  </si>
  <si>
    <t>NOTE:
10 vacazioni a lotto</t>
  </si>
  <si>
    <t>1.m</t>
  </si>
  <si>
    <r>
      <rPr>
        <sz val="10"/>
        <rFont val="Arial"/>
        <family val="2"/>
      </rPr>
      <t xml:space="preserve">Elencazione delle trascrizioni ed iscrizioni sui pubblici registri immobiliari successive al pignoramento:
</t>
    </r>
    <r>
      <rPr>
        <i/>
        <sz val="8"/>
        <rFont val="Arial"/>
        <family val="2"/>
      </rPr>
      <t>(onorario ex art.1 DM 30/05/2002)</t>
    </r>
  </si>
  <si>
    <t>NOTE:
10 vacazioni a lotto;</t>
  </si>
  <si>
    <t>1.n</t>
  </si>
  <si>
    <r>
      <rPr>
        <sz val="10"/>
        <rFont val="Arial"/>
        <family val="2"/>
      </rPr>
      <t xml:space="preserve">Redazione computo metrico delle opere da realizzare ai fini della regolarizzazione amministrativa/edilizia dell'unità immobiliare </t>
    </r>
    <r>
      <rPr>
        <i/>
        <u/>
        <sz val="10"/>
        <rFont val="Arial"/>
        <family val="2"/>
      </rPr>
      <t xml:space="preserve">(qualora si renda strettamente necessario)
</t>
    </r>
    <r>
      <rPr>
        <i/>
        <sz val="8"/>
        <rFont val="Arial"/>
        <family val="2"/>
      </rPr>
      <t>(onorario ex art.11 DM 30/05/2002)</t>
    </r>
  </si>
  <si>
    <t>NOTE:
tariffa media ponendo a base di calcolo il valore del computo</t>
  </si>
  <si>
    <t>valore computo</t>
  </si>
  <si>
    <t>1.o</t>
  </si>
  <si>
    <r>
      <rPr>
        <sz val="10"/>
        <rFont val="Arial"/>
        <family val="2"/>
      </rPr>
      <t xml:space="preserve">Stima del compendio pignorato:
</t>
    </r>
    <r>
      <rPr>
        <i/>
        <sz val="8"/>
        <rFont val="Arial"/>
        <family val="2"/>
      </rPr>
      <t>(onorario ex art.13 comma 1, delle tabelle annesse al DM 30/05/2002 ponendo quale base di calcolo il valore finale stimato)</t>
    </r>
  </si>
  <si>
    <t>NOTE:
valore finale stimato fino a € 100.000,00: tariffa max
valore finale stimato tra € 100.000,00 e 516.456,90: tariffa media
valore finale stimato tra € 516.456,90 e fino € 1.000.000,00: tariffa max
valore finale stimato oltre € 1.000.000,00: tariffa max + art.52 (100%)</t>
  </si>
  <si>
    <t>tip. beni</t>
  </si>
  <si>
    <t>valore stimato</t>
  </si>
  <si>
    <t>% magg. art.52</t>
  </si>
  <si>
    <t>rid. 50% art.161 disp. att. c.p.c.</t>
  </si>
  <si>
    <t>RIEPILOGO ONORARI</t>
  </si>
  <si>
    <t>Onorari a vacazione</t>
  </si>
  <si>
    <t>prima vacazione</t>
  </si>
  <si>
    <t xml:space="preserve"> x € 14,68</t>
  </si>
  <si>
    <t>successive vacazioni</t>
  </si>
  <si>
    <t xml:space="preserve"> x €   8,15</t>
  </si>
  <si>
    <t xml:space="preserve">Totale onorari  </t>
  </si>
  <si>
    <t>RIMBORSO SPESE</t>
  </si>
  <si>
    <t xml:space="preserve">costo chilometrico applicato (€/Km) </t>
  </si>
  <si>
    <t>descrizione</t>
  </si>
  <si>
    <t>data</t>
  </si>
  <si>
    <t xml:space="preserve"> km percorsi</t>
  </si>
  <si>
    <t>importo</t>
  </si>
  <si>
    <t xml:space="preserve">Totale spese di viaggio </t>
  </si>
  <si>
    <t>Spese sostenute per l'adempimento dell'incarico</t>
  </si>
  <si>
    <t xml:space="preserve">Totale spese sostenute </t>
  </si>
  <si>
    <t>RIEPILOGO GENERALE</t>
  </si>
  <si>
    <t>Rimborso spese:</t>
  </si>
  <si>
    <t>Alla somma che la S.V.I. vorrà liquidare dovrà essere aggiunto, al solo onorario professionale, il contributo previdenziale e l'IVA come per legge.</t>
  </si>
  <si>
    <t>Si allegano ricevute delle spese sostenute</t>
  </si>
  <si>
    <t>Luogo e data</t>
  </si>
  <si>
    <t>L'Esperto del Giudice</t>
  </si>
  <si>
    <t>ART. 11 DM 182/2002</t>
  </si>
  <si>
    <t>minima</t>
  </si>
  <si>
    <t>media</t>
  </si>
  <si>
    <t>alta</t>
  </si>
  <si>
    <t>fino a</t>
  </si>
  <si>
    <t>ART. 13 COMMA 1 DM 182/2002</t>
  </si>
  <si>
    <t>1.p</t>
  </si>
  <si>
    <r>
      <t xml:space="preserve">Eventuale redazione dell'Attestato di Prestazione Energetica - APE- in ottemperanza al D.lgs. n. 192/2005 e s.m.i.:
</t>
    </r>
    <r>
      <rPr>
        <i/>
        <sz val="8"/>
        <rFont val="Arial"/>
        <family val="2"/>
      </rPr>
      <t>(onorario ex art.12  delle tabelle annesse al DM 30/05/2002)</t>
    </r>
  </si>
  <si>
    <t>NOTE:
€ 250,00 a cadauno</t>
  </si>
  <si>
    <t xml:space="preserve">n. </t>
  </si>
  <si>
    <t>€ x n.</t>
  </si>
  <si>
    <t>1° vacazione</t>
  </si>
  <si>
    <r>
      <rPr>
        <sz val="10"/>
        <rFont val="Arial"/>
        <family val="2"/>
      </rPr>
      <t xml:space="preserve">Accesso presso i pubblici uffici per verifica l'esistenza di contratti di concessione in godimento registrati e acquisizione degli stessi in copia:
</t>
    </r>
    <r>
      <rPr>
        <i/>
        <sz val="8"/>
        <rFont val="Arial"/>
        <family val="2"/>
      </rPr>
      <t>(onorario ex art.1 DM 30/05/2002)</t>
    </r>
  </si>
  <si>
    <r>
      <rPr>
        <sz val="10"/>
        <rFont val="Arial"/>
        <family val="2"/>
      </rPr>
      <t xml:space="preserve">Redazione di autonoma planimetria di unità immobiliare:
</t>
    </r>
    <r>
      <rPr>
        <i/>
        <sz val="8"/>
        <rFont val="Arial"/>
        <family val="2"/>
      </rPr>
      <t>(onorario ex art.12 comma 1 delle tabelle annesse al DM 30/05/2002)</t>
    </r>
  </si>
  <si>
    <r>
      <rPr>
        <sz val="10"/>
        <rFont val="Arial"/>
        <family val="2"/>
      </rPr>
      <t xml:space="preserve">Acquisizione del titolo di provenienza del diritto pignorato:
</t>
    </r>
    <r>
      <rPr>
        <i/>
        <sz val="8"/>
        <rFont val="Arial"/>
        <family val="2"/>
      </rPr>
      <t>(onorario ex art.1 DM 30/05/2002)</t>
    </r>
  </si>
  <si>
    <r>
      <rPr>
        <sz val="10"/>
        <rFont val="Arial"/>
        <family val="2"/>
      </rPr>
      <t xml:space="preserve">Indicazione del regime patrimoniale del debitore esecutato ed eventuale acquisizione dell'estratto di matrimonio, oppure del regime IVA ed eventuale acquisizione della visura camerale:
</t>
    </r>
    <r>
      <rPr>
        <i/>
        <sz val="8"/>
        <rFont val="Arial"/>
        <family val="2"/>
      </rPr>
      <t>(onorario ex art.1 DM 30/05/2002)</t>
    </r>
  </si>
  <si>
    <r>
      <rPr>
        <sz val="10"/>
        <rFont val="Arial"/>
        <family val="2"/>
      </rPr>
      <t xml:space="preserve">Indicazione di formalità pregiudizievoli, vincoli, servitù ed oneri/spese di natura condominiale:
</t>
    </r>
    <r>
      <rPr>
        <i/>
        <sz val="8"/>
        <rFont val="Arial"/>
        <family val="2"/>
      </rPr>
      <t>(onorario ex art.1 DM 30/05/2002)</t>
    </r>
  </si>
  <si>
    <r>
      <rPr>
        <sz val="10"/>
        <rFont val="Arial"/>
        <family val="2"/>
      </rPr>
      <t xml:space="preserve">Stima del compendio pignorato:
</t>
    </r>
    <r>
      <rPr>
        <i/>
        <sz val="8"/>
        <rFont val="Arial"/>
        <family val="2"/>
      </rPr>
      <t>(onorario ex art.13 comma 1, delle tabelle annesse al DM 30/05/2002 ponendo quale base di calcolo il valore finale stimato)</t>
    </r>
  </si>
  <si>
    <r>
      <t xml:space="preserve">Accertamento della consistenza fisica e catastale dei beni, compresa l'acquisizione della scheda catastale:
</t>
    </r>
    <r>
      <rPr>
        <i/>
        <sz val="8"/>
        <rFont val="Arial"/>
        <family val="2"/>
      </rPr>
      <t>(onorario ex art.1 del DM 30/05/2002)</t>
    </r>
  </si>
  <si>
    <r>
      <t xml:space="preserve">Acquisizione dei dati delle pratiche edilizie svolte, presso l'UTC (titoli abilitativi, progetti, agibilità, ecc.):
</t>
    </r>
    <r>
      <rPr>
        <i/>
        <sz val="8"/>
        <rFont val="Arial"/>
        <family val="2"/>
      </rPr>
      <t>(onorario ex art.1 del DM 30/05/2002)</t>
    </r>
  </si>
  <si>
    <t>NOTE:
5 vacazioni in misura fissa, per contratto prodotto</t>
  </si>
  <si>
    <r>
      <t xml:space="preserve">Criteri di formazione Lotti e formazione degli stessi:
</t>
    </r>
    <r>
      <rPr>
        <i/>
        <sz val="8"/>
        <rFont val="Arial"/>
        <family val="2"/>
      </rPr>
      <t>(onorario ex art.1 DM 30/05/2002)</t>
    </r>
  </si>
  <si>
    <t>NOTE:
8 vacazioni a Lotto</t>
  </si>
  <si>
    <r>
      <t xml:space="preserve">Predisposizione eventuali conguagli in denaro in caso di pignoramento pro-quota o indicazione di indivisibilità:
</t>
    </r>
    <r>
      <rPr>
        <i/>
        <sz val="8"/>
        <rFont val="Arial"/>
        <family val="2"/>
      </rPr>
      <t>(onorario ex art.1 DM 30/05/2002)</t>
    </r>
  </si>
  <si>
    <r>
      <t xml:space="preserve">Accesso presso enti pubblici che non siano l'Amministrazione Comunale per la verifica di specifiche prescrizioni ed autorizzazioni (es. Genio Civile, Vigili del Fuoco, AUSL, Sovrintendenze etc.):
</t>
    </r>
    <r>
      <rPr>
        <i/>
        <sz val="8"/>
        <rFont val="Arial"/>
        <family val="2"/>
      </rPr>
      <t>(onorario ex art.1 del DM 30/05/2002)</t>
    </r>
  </si>
  <si>
    <r>
      <t xml:space="preserve">Eventuale redazione computo metrico delle opere da realizzare ai fini della regolarizzazione amministrativa/edilizia dell'unità immobiliare </t>
    </r>
    <r>
      <rPr>
        <i/>
        <u/>
        <sz val="10"/>
        <rFont val="Arial"/>
        <family val="2"/>
      </rPr>
      <t xml:space="preserve">(qualora si renda strettamente necessario)
</t>
    </r>
    <r>
      <rPr>
        <i/>
        <sz val="8"/>
        <rFont val="Arial"/>
        <family val="2"/>
      </rPr>
      <t>(onorario ex art.11 DM 30/05/2002)</t>
    </r>
  </si>
  <si>
    <r>
      <t xml:space="preserve">Eventuale redazione e presentazione di pratiche DOCFA per accatastamenti e/o variazioni catastali (escluso spese vive)
</t>
    </r>
    <r>
      <rPr>
        <i/>
        <sz val="8"/>
        <rFont val="Arial"/>
        <family val="2"/>
      </rPr>
      <t>(onorario ex art.12  delle tabelle annesse al DM 30/05/2002)</t>
    </r>
  </si>
  <si>
    <r>
      <t xml:space="preserve">Eventuale redazione e presentazione di pratiche PREGEO per frazionamenti e/o inserimenti in mappa di fabbricati (escloso spese vive) 
</t>
    </r>
    <r>
      <rPr>
        <i/>
        <sz val="8"/>
        <rFont val="Arial"/>
        <family val="2"/>
      </rPr>
      <t>(onorario ex art.12  delle tabelle annesse al DM 30/05/2002)</t>
    </r>
  </si>
  <si>
    <r>
      <t xml:space="preserve">Eventuale compenso in caso di accesso forzoso:
</t>
    </r>
    <r>
      <rPr>
        <i/>
        <sz val="8"/>
        <rFont val="Arial"/>
        <family val="2"/>
      </rPr>
      <t>(onorario ex art.1 DM 30/05/2002)</t>
    </r>
  </si>
  <si>
    <t>NOTE:
20 vacazioni per lotto escluso i terreni</t>
  </si>
  <si>
    <t>NOTE:
20 vacazioni per lotto per ogni immobile su fabbricati diversi, escluso i terreni</t>
  </si>
  <si>
    <t>NOTE:
20 vacazioni per lotto per accesso</t>
  </si>
  <si>
    <t>NOTE:
€ 970,00 max a pratica</t>
  </si>
  <si>
    <t>1.r</t>
  </si>
  <si>
    <t>rassegna la presente nota competenze e spese compilata a norma di legge e secondo i criteri fissati nel PROTOCOLLO D'INTESA firmato in data 09 ottobre 2019 tra gli Ordini/Collegi Tecnici ed i Tribunali .</t>
  </si>
  <si>
    <t>TOTALE</t>
  </si>
  <si>
    <t>Spese chilometriche (luogo di partenza Tribunale di Lanciano o altra destinazione)</t>
  </si>
  <si>
    <r>
      <rPr>
        <i/>
        <sz val="10"/>
        <rFont val="Arial"/>
        <family val="2"/>
      </rPr>
      <t xml:space="preserve">Onorario tabellare di cui al punto 1.o </t>
    </r>
    <r>
      <rPr>
        <i/>
        <sz val="8"/>
        <rFont val="Arial"/>
        <family val="2"/>
      </rPr>
      <t>(in applicazione dell'art.161 disp.att.c.p.c. il compenso richiesto è già stato calcolato pari al 50% per la sola attività di stima)</t>
    </r>
  </si>
  <si>
    <t>Totale onorari a vacazione da corrispondere al 100%</t>
  </si>
  <si>
    <t xml:space="preserve">Onorario per redazione planimetria (1.e) e redazione APE (1.p) da corrispondere al 100% </t>
  </si>
  <si>
    <t>Indennità chilometrica:</t>
  </si>
  <si>
    <r>
      <t xml:space="preserve">Totale onorari professionali:
</t>
    </r>
    <r>
      <rPr>
        <i/>
        <sz val="8"/>
        <rFont val="Arial"/>
        <family val="2"/>
      </rPr>
      <t>(in applicazione dell'art.161 disp.att.c.p.c. il compenso richiesto è già stato calcolato pari al 50% per la sola attività di stima)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</si>
</sst>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€-410]\ #,##0.00;[Red]\-[$€-410]\ #,##0.00"/>
    <numFmt numFmtId="165" formatCode="0.0000%"/>
    <numFmt numFmtId="166" formatCode="_-[$€-410]\ * #,##0.00_-;\-[$€-410]\ * #,##0.00_-;_-[$€-410]\ * &quot;-&quot;??_-;_-@_-"/>
  </numFmts>
  <fonts count="30" x14ac:knownFonts="1">
    <font>
      <sz val="10"/>
      <name val="Arial"/>
      <family val="2"/>
    </font>
    <font>
      <sz val="10"/>
      <name val="Lucida Sans"/>
      <family val="2"/>
    </font>
    <font>
      <sz val="12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10"/>
      <color rgb="FFB2B2B2"/>
      <name val="Arial"/>
      <family val="2"/>
    </font>
    <font>
      <sz val="12"/>
      <color rgb="FFB2B2B2"/>
      <name val="Arial"/>
      <family val="2"/>
    </font>
    <font>
      <sz val="8"/>
      <name val="Arial"/>
      <family val="2"/>
    </font>
    <font>
      <i/>
      <sz val="8"/>
      <color rgb="FFB2B2B2"/>
      <name val="Arial"/>
      <family val="2"/>
    </font>
    <font>
      <sz val="8"/>
      <color rgb="FFB2B2B2"/>
      <name val="Arial"/>
      <family val="2"/>
    </font>
    <font>
      <b/>
      <sz val="10"/>
      <color rgb="FFB2B2B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sz val="7"/>
      <color rgb="FFB2B2B2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rgb="FFCCCCCC"/>
        <bgColor rgb="FFDDDDDD"/>
      </patternFill>
    </fill>
    <fill>
      <patternFill patternType="solid">
        <fgColor rgb="FFFFFF99"/>
        <bgColor rgb="FFEEEEEE"/>
      </patternFill>
    </fill>
    <fill>
      <patternFill patternType="solid">
        <fgColor rgb="FFDDDDDD"/>
        <bgColor rgb="FFCCCCCC"/>
      </patternFill>
    </fill>
    <fill>
      <patternFill patternType="solid">
        <fgColor rgb="FFFFFFFF"/>
        <bgColor rgb="FFEEEEEE"/>
      </patternFill>
    </fill>
  </fills>
  <borders count="16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 applyBorder="0" applyProtection="0">
      <alignment horizontal="center" textRotation="90"/>
    </xf>
    <xf numFmtId="43" fontId="28" fillId="0" borderId="0" applyFont="0" applyFill="0" applyBorder="0" applyAlignment="0" applyProtection="0"/>
  </cellStyleXfs>
  <cellXfs count="218">
    <xf numFmtId="0" fontId="0" fillId="0" borderId="0" xfId="0"/>
    <xf numFmtId="0" fontId="0" fillId="2" borderId="0" xfId="0" applyFill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2" fillId="2" borderId="3" xfId="0" applyFont="1" applyFill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2" xfId="0" applyBorder="1" applyAlignment="1" applyProtection="1">
      <alignment horizontal="justify" vertical="top" wrapText="1"/>
      <protection locked="0"/>
    </xf>
    <xf numFmtId="0" fontId="10" fillId="5" borderId="8" xfId="0" applyFont="1" applyFill="1" applyBorder="1" applyAlignment="1" applyProtection="1">
      <alignment horizontal="left" vertical="center" wrapText="1"/>
      <protection locked="0"/>
    </xf>
    <xf numFmtId="0" fontId="11" fillId="5" borderId="8" xfId="0" applyFont="1" applyFill="1" applyBorder="1" applyAlignment="1" applyProtection="1">
      <alignment vertical="center"/>
      <protection locked="0"/>
    </xf>
    <xf numFmtId="0" fontId="11" fillId="5" borderId="9" xfId="0" applyFont="1" applyFill="1" applyBorder="1" applyAlignment="1" applyProtection="1">
      <alignment vertical="center"/>
      <protection locked="0"/>
    </xf>
    <xf numFmtId="0" fontId="13" fillId="5" borderId="0" xfId="0" applyFont="1" applyFill="1" applyAlignment="1" applyProtection="1">
      <alignment horizontal="right" vertical="top"/>
      <protection locked="0"/>
    </xf>
    <xf numFmtId="0" fontId="14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vertical="center"/>
      <protection locked="0"/>
    </xf>
    <xf numFmtId="0" fontId="11" fillId="5" borderId="6" xfId="0" applyFont="1" applyFill="1" applyBorder="1" applyAlignment="1" applyProtection="1">
      <alignment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164" fontId="10" fillId="5" borderId="6" xfId="0" applyNumberFormat="1" applyFont="1" applyFill="1" applyBorder="1" applyAlignment="1" applyProtection="1">
      <alignment horizontal="center" vertical="center"/>
      <protection locked="0"/>
    </xf>
    <xf numFmtId="164" fontId="15" fillId="5" borderId="2" xfId="0" applyNumberFormat="1" applyFont="1" applyFill="1" applyBorder="1" applyAlignment="1" applyProtection="1">
      <alignment horizontal="right" vertical="center"/>
      <protection locked="0"/>
    </xf>
    <xf numFmtId="0" fontId="11" fillId="5" borderId="7" xfId="0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justify" vertical="center" wrapText="1"/>
      <protection locked="0"/>
    </xf>
    <xf numFmtId="0" fontId="10" fillId="5" borderId="8" xfId="0" applyFont="1" applyFill="1" applyBorder="1" applyAlignment="1" applyProtection="1">
      <alignment vertical="center" wrapText="1"/>
      <protection locked="0"/>
    </xf>
    <xf numFmtId="0" fontId="16" fillId="0" borderId="2" xfId="0" applyFont="1" applyBorder="1" applyAlignment="1" applyProtection="1">
      <alignment horizontal="justify" vertical="center" wrapText="1"/>
      <protection locked="0"/>
    </xf>
    <xf numFmtId="0" fontId="10" fillId="5" borderId="8" xfId="0" applyFont="1" applyFill="1" applyBorder="1" applyAlignment="1" applyProtection="1">
      <alignment horizontal="justify" vertical="center"/>
      <protection locked="0"/>
    </xf>
    <xf numFmtId="0" fontId="14" fillId="5" borderId="0" xfId="0" applyFont="1" applyFill="1" applyAlignment="1" applyProtection="1">
      <alignment horizontal="right" vertical="center"/>
      <protection locked="0"/>
    </xf>
    <xf numFmtId="0" fontId="11" fillId="5" borderId="0" xfId="0" applyFont="1" applyFill="1" applyAlignment="1" applyProtection="1">
      <alignment vertical="center"/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15" fillId="5" borderId="2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Alignment="1" applyProtection="1">
      <alignment horizontal="center" vertical="center"/>
      <protection locked="0"/>
    </xf>
    <xf numFmtId="3" fontId="10" fillId="5" borderId="0" xfId="0" applyNumberFormat="1" applyFont="1" applyFill="1" applyAlignment="1" applyProtection="1">
      <alignment horizontal="center" vertical="center"/>
      <protection locked="0"/>
    </xf>
    <xf numFmtId="164" fontId="10" fillId="5" borderId="0" xfId="0" applyNumberFormat="1" applyFont="1" applyFill="1" applyAlignment="1" applyProtection="1">
      <alignment horizontal="right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14" fillId="5" borderId="6" xfId="0" applyFont="1" applyFill="1" applyBorder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14" fillId="5" borderId="6" xfId="0" applyFont="1" applyFill="1" applyBorder="1" applyAlignment="1" applyProtection="1">
      <alignment horizontal="center" vertical="center"/>
      <protection locked="0"/>
    </xf>
    <xf numFmtId="0" fontId="15" fillId="5" borderId="2" xfId="0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7" fillId="0" borderId="2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10" fillId="5" borderId="0" xfId="0" applyFont="1" applyFill="1" applyAlignment="1" applyProtection="1">
      <alignment horizontal="right" vertical="center"/>
      <protection locked="0"/>
    </xf>
    <xf numFmtId="0" fontId="11" fillId="5" borderId="12" xfId="0" applyFont="1" applyFill="1" applyBorder="1" applyAlignment="1" applyProtection="1">
      <alignment vertical="center"/>
      <protection locked="0"/>
    </xf>
    <xf numFmtId="0" fontId="11" fillId="5" borderId="3" xfId="0" applyFont="1" applyFill="1" applyBorder="1" applyAlignment="1" applyProtection="1">
      <alignment vertical="center"/>
      <protection locked="0"/>
    </xf>
    <xf numFmtId="0" fontId="10" fillId="5" borderId="0" xfId="0" applyFont="1" applyFill="1" applyAlignment="1" applyProtection="1">
      <alignment vertical="center"/>
      <protection locked="0"/>
    </xf>
    <xf numFmtId="9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 applyProtection="1">
      <alignment horizontal="right" vertical="center"/>
      <protection locked="0"/>
    </xf>
    <xf numFmtId="0" fontId="15" fillId="5" borderId="2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0" fontId="21" fillId="0" borderId="8" xfId="0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164" fontId="6" fillId="0" borderId="8" xfId="0" applyNumberFormat="1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2" fillId="6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164" fontId="12" fillId="0" borderId="2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164" fontId="21" fillId="0" borderId="0" xfId="0" applyNumberFormat="1" applyFont="1" applyAlignment="1" applyProtection="1">
      <alignment vertical="center"/>
      <protection locked="0"/>
    </xf>
    <xf numFmtId="164" fontId="12" fillId="4" borderId="2" xfId="0" applyNumberFormat="1" applyFont="1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24" fillId="0" borderId="6" xfId="0" applyFont="1" applyBorder="1" applyAlignment="1" applyProtection="1">
      <alignment vertical="center" wrapText="1"/>
      <protection locked="0"/>
    </xf>
    <xf numFmtId="0" fontId="24" fillId="0" borderId="6" xfId="0" applyFont="1" applyBorder="1" applyAlignment="1" applyProtection="1">
      <alignment vertical="center"/>
      <protection locked="0"/>
    </xf>
    <xf numFmtId="164" fontId="24" fillId="0" borderId="6" xfId="0" applyNumberFormat="1" applyFont="1" applyBorder="1" applyProtection="1"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12" fillId="0" borderId="2" xfId="0" applyFont="1" applyBorder="1" applyAlignment="1">
      <alignment horizontal="center"/>
    </xf>
    <xf numFmtId="0" fontId="26" fillId="0" borderId="0" xfId="0" applyFont="1"/>
    <xf numFmtId="164" fontId="26" fillId="0" borderId="0" xfId="0" applyNumberFormat="1" applyFont="1" applyAlignment="1">
      <alignment wrapText="1"/>
    </xf>
    <xf numFmtId="165" fontId="26" fillId="0" borderId="0" xfId="0" applyNumberFormat="1" applyFont="1" applyAlignment="1">
      <alignment wrapText="1"/>
    </xf>
    <xf numFmtId="165" fontId="26" fillId="0" borderId="0" xfId="0" applyNumberFormat="1" applyFont="1"/>
    <xf numFmtId="164" fontId="0" fillId="0" borderId="2" xfId="0" applyNumberFormat="1" applyBorder="1"/>
    <xf numFmtId="164" fontId="0" fillId="0" borderId="0" xfId="0" applyNumberFormat="1"/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6" fillId="0" borderId="2" xfId="0" applyNumberFormat="1" applyFont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horizontal="justify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right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164" fontId="0" fillId="4" borderId="2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9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top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top"/>
      <protection locked="0"/>
    </xf>
    <xf numFmtId="0" fontId="0" fillId="5" borderId="8" xfId="0" applyFill="1" applyBorder="1" applyAlignment="1" applyProtection="1">
      <alignment horizontal="left" vertical="center" wrapText="1"/>
      <protection locked="0"/>
    </xf>
    <xf numFmtId="0" fontId="2" fillId="5" borderId="8" xfId="0" applyFont="1" applyFill="1" applyBorder="1" applyAlignment="1" applyProtection="1">
      <alignment vertical="center"/>
      <protection locked="0"/>
    </xf>
    <xf numFmtId="0" fontId="2" fillId="5" borderId="9" xfId="0" applyFont="1" applyFill="1" applyBorder="1" applyAlignment="1" applyProtection="1">
      <alignment vertical="center"/>
      <protection locked="0"/>
    </xf>
    <xf numFmtId="0" fontId="9" fillId="5" borderId="0" xfId="0" applyFont="1" applyFill="1" applyAlignment="1" applyProtection="1">
      <alignment horizontal="right" vertical="top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vertical="center"/>
      <protection locked="0"/>
    </xf>
    <xf numFmtId="0" fontId="2" fillId="5" borderId="6" xfId="0" applyFont="1" applyFill="1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164" fontId="0" fillId="5" borderId="6" xfId="0" applyNumberFormat="1" applyFill="1" applyBorder="1" applyAlignment="1" applyProtection="1">
      <alignment horizontal="center" vertical="center"/>
      <protection locked="0"/>
    </xf>
    <xf numFmtId="164" fontId="6" fillId="5" borderId="2" xfId="0" applyNumberFormat="1" applyFont="1" applyFill="1" applyBorder="1" applyAlignment="1" applyProtection="1">
      <alignment horizontal="right" vertical="center"/>
      <protection locked="0"/>
    </xf>
    <xf numFmtId="0" fontId="2" fillId="5" borderId="7" xfId="0" applyFont="1" applyFill="1" applyBorder="1" applyAlignment="1" applyProtection="1">
      <alignment vertical="center"/>
      <protection locked="0"/>
    </xf>
    <xf numFmtId="0" fontId="0" fillId="5" borderId="8" xfId="0" applyFill="1" applyBorder="1" applyAlignment="1" applyProtection="1">
      <alignment vertical="center" wrapText="1"/>
      <protection locked="0"/>
    </xf>
    <xf numFmtId="0" fontId="0" fillId="5" borderId="8" xfId="0" applyFill="1" applyBorder="1" applyAlignment="1" applyProtection="1">
      <alignment horizontal="justify" vertical="center"/>
      <protection locked="0"/>
    </xf>
    <xf numFmtId="0" fontId="12" fillId="5" borderId="0" xfId="0" applyFont="1" applyFill="1" applyAlignment="1" applyProtection="1">
      <alignment horizontal="right" vertical="center"/>
      <protection locked="0"/>
    </xf>
    <xf numFmtId="0" fontId="2" fillId="5" borderId="0" xfId="0" applyFont="1" applyFill="1" applyAlignment="1" applyProtection="1">
      <alignment vertic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3" fontId="0" fillId="5" borderId="0" xfId="0" applyNumberFormat="1" applyFill="1" applyAlignment="1" applyProtection="1">
      <alignment horizontal="center" vertical="center"/>
      <protection locked="0"/>
    </xf>
    <xf numFmtId="164" fontId="0" fillId="5" borderId="0" xfId="0" applyNumberFormat="1" applyFill="1" applyAlignment="1" applyProtection="1">
      <alignment horizontal="right" vertical="center"/>
      <protection locked="0"/>
    </xf>
    <xf numFmtId="0" fontId="12" fillId="5" borderId="6" xfId="0" applyFont="1" applyFill="1" applyBorder="1" applyAlignment="1" applyProtection="1">
      <alignment horizontal="center" vertical="center"/>
      <protection locked="0"/>
    </xf>
    <xf numFmtId="2" fontId="0" fillId="5" borderId="0" xfId="0" applyNumberFormat="1" applyFill="1" applyAlignment="1" applyProtection="1">
      <alignment horizontal="right" vertical="center"/>
      <protection locked="0"/>
    </xf>
    <xf numFmtId="2" fontId="6" fillId="5" borderId="2" xfId="0" applyNumberFormat="1" applyFont="1" applyFill="1" applyBorder="1" applyAlignment="1" applyProtection="1">
      <alignment horizontal="right" vertical="center"/>
      <protection locked="0"/>
    </xf>
    <xf numFmtId="0" fontId="2" fillId="5" borderId="12" xfId="0" applyFont="1" applyFill="1" applyBorder="1" applyAlignment="1" applyProtection="1">
      <alignment vertical="center"/>
      <protection locked="0"/>
    </xf>
    <xf numFmtId="0" fontId="2" fillId="5" borderId="3" xfId="0" applyFont="1" applyFill="1" applyBorder="1" applyAlignment="1" applyProtection="1">
      <alignment vertical="center"/>
      <protection locked="0"/>
    </xf>
    <xf numFmtId="2" fontId="0" fillId="5" borderId="0" xfId="0" applyNumberFormat="1" applyFill="1" applyAlignment="1" applyProtection="1">
      <alignment vertical="center"/>
      <protection locked="0"/>
    </xf>
    <xf numFmtId="9" fontId="0" fillId="5" borderId="1" xfId="0" applyNumberForma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 applyProtection="1">
      <alignment horizontal="right" vertical="center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vertical="center"/>
      <protection locked="0"/>
    </xf>
    <xf numFmtId="164" fontId="0" fillId="5" borderId="0" xfId="0" applyNumberFormat="1" applyFill="1" applyAlignment="1" applyProtection="1">
      <alignment horizontal="center" vertical="center"/>
      <protection locked="0"/>
    </xf>
    <xf numFmtId="164" fontId="6" fillId="5" borderId="8" xfId="0" applyNumberFormat="1" applyFont="1" applyFill="1" applyBorder="1" applyAlignment="1" applyProtection="1">
      <alignment horizontal="right" vertical="center"/>
      <protection locked="0"/>
    </xf>
    <xf numFmtId="166" fontId="24" fillId="0" borderId="6" xfId="0" applyNumberFormat="1" applyFont="1" applyBorder="1" applyProtection="1">
      <protection locked="0"/>
    </xf>
    <xf numFmtId="166" fontId="24" fillId="0" borderId="6" xfId="2" applyNumberFormat="1" applyFont="1" applyBorder="1" applyAlignment="1" applyProtection="1">
      <protection locked="0"/>
    </xf>
    <xf numFmtId="166" fontId="20" fillId="0" borderId="2" xfId="0" applyNumberFormat="1" applyFont="1" applyBorder="1" applyAlignment="1" applyProtection="1">
      <alignment vertical="center"/>
      <protection locked="0"/>
    </xf>
    <xf numFmtId="166" fontId="0" fillId="5" borderId="0" xfId="0" applyNumberFormat="1" applyFill="1" applyAlignment="1" applyProtection="1">
      <alignment vertical="center"/>
      <protection locked="0"/>
    </xf>
    <xf numFmtId="166" fontId="6" fillId="5" borderId="2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 wrapText="1"/>
      <protection locked="0"/>
    </xf>
    <xf numFmtId="166" fontId="6" fillId="5" borderId="2" xfId="0" applyNumberFormat="1" applyFont="1" applyFill="1" applyBorder="1" applyAlignment="1" applyProtection="1">
      <alignment horizontal="right" vertical="center"/>
      <protection locked="0"/>
    </xf>
    <xf numFmtId="166" fontId="6" fillId="0" borderId="6" xfId="0" applyNumberFormat="1" applyFont="1" applyBorder="1" applyAlignment="1" applyProtection="1">
      <alignment vertical="center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164" fontId="29" fillId="0" borderId="0" xfId="0" applyNumberFormat="1" applyFont="1" applyAlignment="1" applyProtection="1">
      <alignment vertical="center"/>
      <protection locked="0"/>
    </xf>
    <xf numFmtId="166" fontId="29" fillId="0" borderId="0" xfId="0" applyNumberFormat="1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166" fontId="20" fillId="0" borderId="0" xfId="0" applyNumberFormat="1" applyFont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49" fontId="4" fillId="4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6" fillId="4" borderId="0" xfId="0" applyFont="1" applyFill="1" applyAlignment="1" applyProtection="1">
      <alignment horizontal="justify"/>
      <protection locked="0"/>
    </xf>
    <xf numFmtId="0" fontId="0" fillId="0" borderId="0" xfId="0" applyAlignment="1" applyProtection="1">
      <alignment horizontal="justify" wrapText="1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top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0" fontId="27" fillId="5" borderId="5" xfId="0" applyFont="1" applyFill="1" applyBorder="1" applyAlignment="1" applyProtection="1">
      <alignment horizontal="left" vertical="center"/>
      <protection locked="0"/>
    </xf>
    <xf numFmtId="0" fontId="20" fillId="0" borderId="5" xfId="0" applyFont="1" applyBorder="1" applyAlignment="1" applyProtection="1">
      <alignment vertical="center"/>
      <protection locked="0"/>
    </xf>
    <xf numFmtId="0" fontId="20" fillId="0" borderId="6" xfId="0" applyFont="1" applyBorder="1" applyAlignment="1" applyProtection="1">
      <alignment vertical="center"/>
      <protection locked="0"/>
    </xf>
    <xf numFmtId="0" fontId="20" fillId="0" borderId="7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20" fillId="0" borderId="8" xfId="0" applyFont="1" applyBorder="1" applyAlignment="1" applyProtection="1">
      <alignment horizontal="right" vertical="center"/>
      <protection locked="0"/>
    </xf>
    <xf numFmtId="0" fontId="20" fillId="0" borderId="9" xfId="0" applyFont="1" applyBorder="1" applyAlignment="1" applyProtection="1">
      <alignment horizontal="right" vertical="center"/>
      <protection locked="0"/>
    </xf>
    <xf numFmtId="14" fontId="12" fillId="4" borderId="2" xfId="0" applyNumberFormat="1" applyFont="1" applyFill="1" applyBorder="1" applyAlignment="1" applyProtection="1">
      <alignment horizontal="center" vertical="center"/>
      <protection locked="0"/>
    </xf>
    <xf numFmtId="14" fontId="12" fillId="4" borderId="13" xfId="0" applyNumberFormat="1" applyFont="1" applyFill="1" applyBorder="1" applyAlignment="1" applyProtection="1">
      <alignment horizontal="center" vertical="center"/>
      <protection locked="0"/>
    </xf>
    <xf numFmtId="14" fontId="1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22" fillId="0" borderId="6" xfId="0" applyFont="1" applyBorder="1" applyAlignment="1" applyProtection="1">
      <alignment horizontal="right"/>
      <protection locked="0"/>
    </xf>
    <xf numFmtId="0" fontId="12" fillId="6" borderId="2" xfId="0" applyFont="1" applyFill="1" applyBorder="1" applyAlignment="1" applyProtection="1">
      <alignment horizontal="center" vertical="center"/>
      <protection locked="0"/>
    </xf>
    <xf numFmtId="0" fontId="12" fillId="4" borderId="13" xfId="0" applyFont="1" applyFill="1" applyBorder="1" applyAlignment="1" applyProtection="1">
      <alignment horizontal="left" vertical="center"/>
      <protection locked="0"/>
    </xf>
    <xf numFmtId="0" fontId="12" fillId="4" borderId="15" xfId="0" applyFont="1" applyFill="1" applyBorder="1" applyAlignment="1" applyProtection="1">
      <alignment horizontal="left" vertical="center"/>
      <protection locked="0"/>
    </xf>
    <xf numFmtId="0" fontId="12" fillId="4" borderId="14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164" fontId="24" fillId="0" borderId="6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12" fillId="4" borderId="13" xfId="0" applyFont="1" applyFill="1" applyBorder="1" applyAlignment="1" applyProtection="1">
      <alignment vertical="center"/>
      <protection locked="0"/>
    </xf>
    <xf numFmtId="0" fontId="12" fillId="4" borderId="15" xfId="0" applyFont="1" applyFill="1" applyBorder="1" applyAlignment="1" applyProtection="1">
      <alignment vertical="center"/>
      <protection locked="0"/>
    </xf>
    <xf numFmtId="0" fontId="12" fillId="4" borderId="14" xfId="0" applyFont="1" applyFill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vertical="center"/>
      <protection locked="0"/>
    </xf>
    <xf numFmtId="0" fontId="6" fillId="0" borderId="2" xfId="0" applyFont="1" applyBorder="1" applyAlignment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justify"/>
      <protection locked="0"/>
    </xf>
    <xf numFmtId="0" fontId="7" fillId="0" borderId="0" xfId="0" applyFont="1" applyAlignment="1" applyProtection="1">
      <alignment horizontal="justify" wrapText="1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19" fillId="5" borderId="5" xfId="0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</cellXfs>
  <cellStyles count="3">
    <cellStyle name="Migliaia" xfId="2" builtinId="3"/>
    <cellStyle name="Normale" xfId="0" builtinId="0"/>
    <cellStyle name="Testo descrit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24"/>
  <sheetViews>
    <sheetView tabSelected="1" topLeftCell="A115" zoomScale="140" zoomScaleNormal="140" zoomScalePageLayoutView="60" workbookViewId="0">
      <selection activeCell="J10" sqref="J10"/>
    </sheetView>
  </sheetViews>
  <sheetFormatPr defaultRowHeight="15" x14ac:dyDescent="0.2"/>
  <cols>
    <col min="1" max="1" width="4.5703125" style="1" customWidth="1"/>
    <col min="2" max="2" width="4.5703125" style="2" customWidth="1"/>
    <col min="3" max="3" width="41.42578125" style="2" customWidth="1"/>
    <col min="4" max="4" width="1.28515625" style="2" customWidth="1"/>
    <col min="5" max="5" width="10.7109375" style="2" bestFit="1" customWidth="1"/>
    <col min="6" max="6" width="13.28515625" style="2" customWidth="1"/>
    <col min="7" max="7" width="12.85546875" style="2" bestFit="1" customWidth="1"/>
    <col min="8" max="8" width="10.42578125" style="2" customWidth="1"/>
    <col min="9" max="9" width="7.42578125" style="3" customWidth="1"/>
    <col min="10" max="10" width="37.5703125" style="3" customWidth="1"/>
    <col min="11" max="22" width="11.5703125" style="3"/>
    <col min="23" max="1023" width="11.5703125" style="2"/>
    <col min="1024" max="1025" width="11.5703125" style="4"/>
  </cols>
  <sheetData>
    <row r="1" spans="1:9" ht="18.75" x14ac:dyDescent="0.2">
      <c r="A1" s="5"/>
      <c r="B1" s="6"/>
      <c r="C1" s="7"/>
      <c r="D1" s="7"/>
      <c r="E1" s="7"/>
      <c r="F1" s="7"/>
      <c r="G1" s="7"/>
      <c r="H1" s="7"/>
    </row>
    <row r="2" spans="1:9" ht="36.200000000000003" customHeight="1" x14ac:dyDescent="0.2">
      <c r="A2" s="8"/>
      <c r="B2" s="171" t="s">
        <v>0</v>
      </c>
      <c r="C2" s="171"/>
      <c r="D2" s="171"/>
      <c r="E2" s="171"/>
      <c r="F2" s="171"/>
      <c r="G2" s="171"/>
      <c r="H2" s="171"/>
    </row>
    <row r="3" spans="1:9" x14ac:dyDescent="0.2">
      <c r="A3" s="8"/>
      <c r="I3" s="9"/>
    </row>
    <row r="4" spans="1:9" x14ac:dyDescent="0.2">
      <c r="A4" s="8"/>
      <c r="B4" s="172" t="s">
        <v>1</v>
      </c>
      <c r="C4" s="172"/>
      <c r="D4" s="172"/>
      <c r="E4" s="172"/>
      <c r="F4" s="172"/>
      <c r="G4" s="172"/>
      <c r="H4" s="172"/>
    </row>
    <row r="5" spans="1:9" x14ac:dyDescent="0.2">
      <c r="A5" s="8"/>
      <c r="B5" s="10"/>
      <c r="C5" s="11" t="s">
        <v>2</v>
      </c>
      <c r="D5" s="173"/>
      <c r="E5" s="173"/>
      <c r="F5" s="173"/>
      <c r="G5" s="12" t="s">
        <v>3</v>
      </c>
      <c r="H5" s="13"/>
    </row>
    <row r="6" spans="1:9" x14ac:dyDescent="0.2">
      <c r="A6" s="8"/>
      <c r="B6" s="14"/>
      <c r="I6" s="9"/>
    </row>
    <row r="7" spans="1:9" x14ac:dyDescent="0.2">
      <c r="A7" s="8"/>
      <c r="B7" s="174" t="s">
        <v>4</v>
      </c>
      <c r="C7" s="174"/>
      <c r="D7" s="174"/>
      <c r="E7" s="175"/>
      <c r="F7" s="175"/>
      <c r="G7" s="175"/>
      <c r="H7" s="175"/>
      <c r="I7" s="9"/>
    </row>
    <row r="8" spans="1:9" ht="24.4" customHeight="1" x14ac:dyDescent="0.2">
      <c r="A8" s="8"/>
      <c r="B8" s="176" t="s">
        <v>116</v>
      </c>
      <c r="C8" s="176"/>
      <c r="D8" s="176"/>
      <c r="E8" s="176"/>
      <c r="F8" s="176"/>
      <c r="G8" s="176"/>
      <c r="H8" s="176"/>
      <c r="I8" s="9"/>
    </row>
    <row r="9" spans="1:9" ht="24.4" customHeight="1" x14ac:dyDescent="0.2">
      <c r="A9" s="8"/>
      <c r="B9" s="176" t="s">
        <v>5</v>
      </c>
      <c r="C9" s="176"/>
      <c r="D9" s="176"/>
      <c r="E9" s="176"/>
      <c r="F9" s="176"/>
      <c r="G9" s="176"/>
      <c r="H9" s="176"/>
      <c r="I9" s="9"/>
    </row>
    <row r="10" spans="1:9" ht="14.25" customHeight="1" x14ac:dyDescent="0.2">
      <c r="A10" s="8"/>
      <c r="I10" s="9"/>
    </row>
    <row r="11" spans="1:9" ht="15.75" x14ac:dyDescent="0.2">
      <c r="A11" s="8"/>
      <c r="B11" s="177" t="s">
        <v>6</v>
      </c>
      <c r="C11" s="177"/>
      <c r="D11" s="177"/>
      <c r="E11" s="177"/>
      <c r="F11" s="177"/>
      <c r="G11" s="177"/>
      <c r="H11" s="177"/>
      <c r="I11" s="9"/>
    </row>
    <row r="12" spans="1:9" x14ac:dyDescent="0.2">
      <c r="A12" s="8"/>
      <c r="I12" s="9"/>
    </row>
    <row r="13" spans="1:9" ht="49.5" x14ac:dyDescent="0.2">
      <c r="A13" s="8"/>
      <c r="B13" s="178" t="s">
        <v>7</v>
      </c>
      <c r="C13" s="15" t="s">
        <v>100</v>
      </c>
      <c r="D13" s="126"/>
      <c r="E13" s="127"/>
      <c r="F13" s="127"/>
      <c r="G13" s="127"/>
      <c r="H13" s="128"/>
      <c r="I13" s="9"/>
    </row>
    <row r="14" spans="1:9" ht="15.2" customHeight="1" x14ac:dyDescent="0.2">
      <c r="A14" s="8"/>
      <c r="B14" s="178"/>
      <c r="C14" s="179" t="s">
        <v>111</v>
      </c>
      <c r="D14" s="139"/>
      <c r="E14" s="140"/>
      <c r="F14" s="140"/>
      <c r="G14" s="141" t="s">
        <v>93</v>
      </c>
      <c r="H14" s="141" t="s">
        <v>22</v>
      </c>
      <c r="I14" s="9"/>
    </row>
    <row r="15" spans="1:9" x14ac:dyDescent="0.2">
      <c r="A15" s="8"/>
      <c r="B15" s="178"/>
      <c r="C15" s="178"/>
      <c r="D15" s="132"/>
      <c r="E15" s="132"/>
      <c r="F15" s="132"/>
      <c r="G15" s="142"/>
      <c r="H15" s="142"/>
      <c r="I15" s="9"/>
    </row>
    <row r="16" spans="1:9" ht="14.65" customHeight="1" x14ac:dyDescent="0.2">
      <c r="A16" s="8"/>
      <c r="I16" s="9"/>
    </row>
    <row r="17" spans="1:10" ht="49.5" x14ac:dyDescent="0.2">
      <c r="A17" s="8"/>
      <c r="B17" s="178" t="s">
        <v>13</v>
      </c>
      <c r="C17" s="27" t="s">
        <v>101</v>
      </c>
      <c r="D17" s="137"/>
      <c r="E17" s="127"/>
      <c r="F17" s="127"/>
      <c r="G17" s="127"/>
      <c r="H17" s="128"/>
      <c r="I17" s="9"/>
    </row>
    <row r="18" spans="1:10" ht="15.2" customHeight="1" x14ac:dyDescent="0.2">
      <c r="A18" s="8"/>
      <c r="B18" s="178"/>
      <c r="C18" s="179" t="s">
        <v>112</v>
      </c>
      <c r="D18" s="139"/>
      <c r="E18" s="140"/>
      <c r="F18" s="140"/>
      <c r="G18" s="141" t="s">
        <v>93</v>
      </c>
      <c r="H18" s="141" t="s">
        <v>22</v>
      </c>
      <c r="I18" s="9"/>
    </row>
    <row r="19" spans="1:10" ht="18.75" customHeight="1" x14ac:dyDescent="0.2">
      <c r="A19" s="8"/>
      <c r="B19" s="178"/>
      <c r="C19" s="178"/>
      <c r="D19" s="132"/>
      <c r="E19" s="132"/>
      <c r="F19" s="132"/>
      <c r="G19" s="142"/>
      <c r="H19" s="142"/>
      <c r="I19" s="9"/>
    </row>
    <row r="20" spans="1:10" ht="14.65" customHeight="1" x14ac:dyDescent="0.2">
      <c r="A20" s="8"/>
      <c r="I20" s="9"/>
    </row>
    <row r="21" spans="1:10" ht="75" x14ac:dyDescent="0.2">
      <c r="A21" s="8"/>
      <c r="B21" s="178" t="s">
        <v>16</v>
      </c>
      <c r="C21" s="27" t="s">
        <v>106</v>
      </c>
      <c r="D21" s="138"/>
      <c r="E21" s="127"/>
      <c r="F21" s="127"/>
      <c r="G21" s="127"/>
      <c r="H21" s="128"/>
      <c r="I21" s="9"/>
    </row>
    <row r="22" spans="1:10" ht="15.2" customHeight="1" x14ac:dyDescent="0.2">
      <c r="A22" s="8"/>
      <c r="B22" s="178"/>
      <c r="C22" s="180" t="s">
        <v>113</v>
      </c>
      <c r="D22" s="129"/>
      <c r="E22" s="140"/>
      <c r="F22" s="140"/>
      <c r="G22" s="141" t="s">
        <v>93</v>
      </c>
      <c r="H22" s="141" t="s">
        <v>22</v>
      </c>
      <c r="I22" s="9"/>
    </row>
    <row r="23" spans="1:10" x14ac:dyDescent="0.2">
      <c r="A23" s="8"/>
      <c r="B23" s="178"/>
      <c r="C23" s="178"/>
      <c r="D23" s="132"/>
      <c r="E23" s="132"/>
      <c r="F23" s="132"/>
      <c r="G23" s="142"/>
      <c r="H23" s="142"/>
      <c r="I23" s="9"/>
    </row>
    <row r="24" spans="1:10" ht="14.65" customHeight="1" x14ac:dyDescent="0.2">
      <c r="A24" s="8"/>
      <c r="I24" s="9"/>
    </row>
    <row r="25" spans="1:10" ht="61.5" customHeight="1" x14ac:dyDescent="0.2">
      <c r="A25" s="8"/>
      <c r="B25" s="178" t="s">
        <v>19</v>
      </c>
      <c r="C25" s="27" t="s">
        <v>94</v>
      </c>
      <c r="D25" s="137"/>
      <c r="E25" s="127"/>
      <c r="F25" s="127"/>
      <c r="G25" s="127"/>
      <c r="H25" s="128"/>
      <c r="I25" s="9"/>
    </row>
    <row r="26" spans="1:10" ht="15.2" customHeight="1" x14ac:dyDescent="0.2">
      <c r="A26" s="8"/>
      <c r="B26" s="178"/>
      <c r="C26" s="179" t="s">
        <v>102</v>
      </c>
      <c r="D26" s="139"/>
      <c r="E26" s="140"/>
      <c r="F26" s="140"/>
      <c r="G26" s="141" t="s">
        <v>93</v>
      </c>
      <c r="H26" s="141" t="s">
        <v>22</v>
      </c>
      <c r="I26" s="9"/>
    </row>
    <row r="27" spans="1:10" ht="12" customHeight="1" x14ac:dyDescent="0.2">
      <c r="A27" s="8"/>
      <c r="B27" s="178"/>
      <c r="C27" s="178"/>
      <c r="D27" s="132"/>
      <c r="E27" s="132"/>
      <c r="F27" s="132"/>
      <c r="G27" s="142"/>
      <c r="H27" s="142"/>
      <c r="I27" s="9"/>
    </row>
    <row r="28" spans="1:10" ht="14.65" customHeight="1" x14ac:dyDescent="0.2">
      <c r="A28" s="8"/>
      <c r="I28" s="9"/>
    </row>
    <row r="29" spans="1:10" ht="48" x14ac:dyDescent="0.2">
      <c r="A29" s="8"/>
      <c r="B29" s="178" t="s">
        <v>23</v>
      </c>
      <c r="C29" s="27" t="s">
        <v>95</v>
      </c>
      <c r="D29" s="127"/>
      <c r="E29" s="127"/>
      <c r="F29" s="127"/>
      <c r="G29" s="127"/>
      <c r="H29" s="128"/>
      <c r="I29" s="9"/>
    </row>
    <row r="30" spans="1:10" ht="15.2" customHeight="1" x14ac:dyDescent="0.2">
      <c r="A30" s="8"/>
      <c r="B30" s="178"/>
      <c r="C30" s="181" t="s">
        <v>25</v>
      </c>
      <c r="D30" s="140"/>
      <c r="E30" s="130" t="s">
        <v>26</v>
      </c>
      <c r="F30" s="130" t="s">
        <v>27</v>
      </c>
      <c r="G30" s="130" t="s">
        <v>12</v>
      </c>
      <c r="H30" s="131"/>
      <c r="I30" s="9"/>
    </row>
    <row r="31" spans="1:10" x14ac:dyDescent="0.2">
      <c r="A31" s="8"/>
      <c r="B31" s="178"/>
      <c r="C31" s="178"/>
      <c r="D31" s="140"/>
      <c r="E31" s="143">
        <v>1</v>
      </c>
      <c r="F31" s="144"/>
      <c r="G31" s="145">
        <f t="shared" ref="G31:G34" si="0">IF(F31=0,0,IF(F31&lt;51,100,IF(F31&lt;151,200,400)))</f>
        <v>0</v>
      </c>
      <c r="H31" s="131"/>
      <c r="I31" s="38"/>
      <c r="J31" s="39"/>
    </row>
    <row r="32" spans="1:10" x14ac:dyDescent="0.2">
      <c r="A32" s="8"/>
      <c r="B32" s="178"/>
      <c r="C32" s="178"/>
      <c r="D32" s="140"/>
      <c r="E32" s="143">
        <v>2</v>
      </c>
      <c r="F32" s="144"/>
      <c r="G32" s="145">
        <f t="shared" si="0"/>
        <v>0</v>
      </c>
      <c r="H32" s="131"/>
      <c r="I32" s="9"/>
    </row>
    <row r="33" spans="1:9" ht="36.75" customHeight="1" x14ac:dyDescent="0.2">
      <c r="A33" s="8"/>
      <c r="B33" s="178"/>
      <c r="C33" s="178"/>
      <c r="D33" s="140"/>
      <c r="E33" s="143">
        <v>3</v>
      </c>
      <c r="F33" s="144"/>
      <c r="G33" s="145">
        <f t="shared" si="0"/>
        <v>0</v>
      </c>
      <c r="H33" s="131"/>
      <c r="I33" s="9"/>
    </row>
    <row r="34" spans="1:9" x14ac:dyDescent="0.2">
      <c r="A34" s="8"/>
      <c r="B34" s="178"/>
      <c r="C34" s="40"/>
      <c r="D34" s="140"/>
      <c r="E34" s="143">
        <v>4</v>
      </c>
      <c r="F34" s="144"/>
      <c r="G34" s="145">
        <f t="shared" si="0"/>
        <v>0</v>
      </c>
      <c r="H34" s="131"/>
      <c r="I34" s="9"/>
    </row>
    <row r="35" spans="1:9" x14ac:dyDescent="0.2">
      <c r="A35" s="8"/>
      <c r="B35" s="178"/>
      <c r="C35" s="42"/>
      <c r="D35" s="132"/>
      <c r="E35" s="146"/>
      <c r="F35" s="146"/>
      <c r="G35" s="164">
        <f>SUM(G31:G34)</f>
        <v>0</v>
      </c>
      <c r="H35" s="136"/>
      <c r="I35" s="9"/>
    </row>
    <row r="36" spans="1:9" ht="14.65" customHeight="1" x14ac:dyDescent="0.2">
      <c r="A36" s="8"/>
      <c r="I36" s="9"/>
    </row>
    <row r="37" spans="1:9" ht="36.75" x14ac:dyDescent="0.2">
      <c r="A37" s="8"/>
      <c r="B37" s="178" t="s">
        <v>31</v>
      </c>
      <c r="C37" s="45" t="s">
        <v>96</v>
      </c>
      <c r="D37" s="127"/>
      <c r="E37" s="127"/>
      <c r="F37" s="127"/>
      <c r="G37" s="127"/>
      <c r="H37" s="128"/>
      <c r="I37" s="9" t="s">
        <v>33</v>
      </c>
    </row>
    <row r="38" spans="1:9" ht="15.2" customHeight="1" x14ac:dyDescent="0.2">
      <c r="A38" s="8"/>
      <c r="B38" s="178"/>
      <c r="C38" s="180" t="s">
        <v>21</v>
      </c>
      <c r="D38" s="140"/>
      <c r="E38" s="140"/>
      <c r="F38" s="140"/>
      <c r="G38" s="141" t="s">
        <v>93</v>
      </c>
      <c r="H38" s="141" t="s">
        <v>22</v>
      </c>
      <c r="I38" s="9"/>
    </row>
    <row r="39" spans="1:9" x14ac:dyDescent="0.2">
      <c r="A39" s="8"/>
      <c r="B39" s="178"/>
      <c r="C39" s="178"/>
      <c r="D39" s="132"/>
      <c r="E39" s="132"/>
      <c r="F39" s="132"/>
      <c r="G39" s="142"/>
      <c r="H39" s="142"/>
      <c r="I39" s="9"/>
    </row>
    <row r="40" spans="1:9" ht="15.95" customHeight="1" x14ac:dyDescent="0.2">
      <c r="A40" s="8"/>
      <c r="I40" s="9"/>
    </row>
    <row r="41" spans="1:9" ht="36.75" x14ac:dyDescent="0.2">
      <c r="A41" s="8"/>
      <c r="B41" s="178" t="s">
        <v>34</v>
      </c>
      <c r="C41" s="46" t="s">
        <v>103</v>
      </c>
      <c r="D41" s="127"/>
      <c r="E41" s="127"/>
      <c r="F41" s="127"/>
      <c r="G41" s="127"/>
      <c r="H41" s="128"/>
      <c r="I41" s="9"/>
    </row>
    <row r="42" spans="1:9" ht="15.2" customHeight="1" x14ac:dyDescent="0.2">
      <c r="A42" s="8"/>
      <c r="B42" s="178"/>
      <c r="C42" s="179" t="s">
        <v>104</v>
      </c>
      <c r="D42" s="140"/>
      <c r="E42" s="130"/>
      <c r="F42" s="140"/>
      <c r="G42" s="141" t="s">
        <v>93</v>
      </c>
      <c r="H42" s="141" t="s">
        <v>22</v>
      </c>
      <c r="I42" s="9"/>
    </row>
    <row r="43" spans="1:9" x14ac:dyDescent="0.2">
      <c r="A43" s="8"/>
      <c r="B43" s="178"/>
      <c r="C43" s="179"/>
      <c r="D43" s="132"/>
      <c r="E43" s="133"/>
      <c r="F43" s="132"/>
      <c r="G43" s="142"/>
      <c r="H43" s="142"/>
      <c r="I43" s="9"/>
    </row>
    <row r="44" spans="1:9" ht="16.5" customHeight="1" x14ac:dyDescent="0.2">
      <c r="A44" s="8"/>
      <c r="B44" s="47"/>
      <c r="I44" s="9"/>
    </row>
    <row r="45" spans="1:9" ht="75" x14ac:dyDescent="0.2">
      <c r="A45" s="8"/>
      <c r="B45" s="178" t="s">
        <v>38</v>
      </c>
      <c r="C45" s="27" t="s">
        <v>97</v>
      </c>
      <c r="D45" s="127"/>
      <c r="E45" s="127"/>
      <c r="F45" s="127"/>
      <c r="G45" s="127"/>
      <c r="H45" s="128"/>
      <c r="I45" s="9"/>
    </row>
    <row r="46" spans="1:9" ht="15.2" customHeight="1" x14ac:dyDescent="0.2">
      <c r="A46" s="8"/>
      <c r="B46" s="178"/>
      <c r="C46" s="179" t="s">
        <v>21</v>
      </c>
      <c r="D46" s="140"/>
      <c r="E46" s="140"/>
      <c r="F46" s="140"/>
      <c r="G46" s="141" t="s">
        <v>93</v>
      </c>
      <c r="H46" s="141" t="s">
        <v>22</v>
      </c>
      <c r="I46" s="9"/>
    </row>
    <row r="47" spans="1:9" x14ac:dyDescent="0.2">
      <c r="A47" s="8"/>
      <c r="B47" s="178"/>
      <c r="C47" s="178"/>
      <c r="D47" s="132"/>
      <c r="E47" s="132"/>
      <c r="F47" s="132"/>
      <c r="G47" s="142"/>
      <c r="H47" s="142"/>
      <c r="I47" s="9"/>
    </row>
    <row r="48" spans="1:9" x14ac:dyDescent="0.2">
      <c r="A48" s="8"/>
      <c r="I48" s="9"/>
    </row>
    <row r="49" spans="1:9" ht="36.75" x14ac:dyDescent="0.2">
      <c r="A49" s="8"/>
      <c r="B49" s="178" t="s">
        <v>40</v>
      </c>
      <c r="C49" s="27" t="s">
        <v>98</v>
      </c>
      <c r="D49" s="127"/>
      <c r="E49" s="127"/>
      <c r="F49" s="127"/>
      <c r="G49" s="127"/>
      <c r="H49" s="128"/>
      <c r="I49" s="9"/>
    </row>
    <row r="50" spans="1:9" ht="15.2" customHeight="1" x14ac:dyDescent="0.2">
      <c r="A50" s="8"/>
      <c r="B50" s="178"/>
      <c r="C50" s="179" t="s">
        <v>42</v>
      </c>
      <c r="D50" s="140"/>
      <c r="E50" s="130" t="s">
        <v>10</v>
      </c>
      <c r="F50" s="140"/>
      <c r="G50" s="141" t="s">
        <v>93</v>
      </c>
      <c r="H50" s="141" t="s">
        <v>22</v>
      </c>
      <c r="I50" s="9"/>
    </row>
    <row r="51" spans="1:9" x14ac:dyDescent="0.2">
      <c r="A51" s="8"/>
      <c r="B51" s="178"/>
      <c r="C51" s="179"/>
      <c r="D51" s="132"/>
      <c r="E51" s="133"/>
      <c r="F51" s="132"/>
      <c r="G51" s="142"/>
      <c r="H51" s="142"/>
      <c r="I51" s="9"/>
    </row>
    <row r="52" spans="1:9" x14ac:dyDescent="0.2">
      <c r="A52" s="8"/>
      <c r="B52" s="47"/>
      <c r="I52" s="9"/>
    </row>
    <row r="53" spans="1:9" ht="49.5" x14ac:dyDescent="0.2">
      <c r="A53" s="8"/>
      <c r="B53" s="178" t="s">
        <v>43</v>
      </c>
      <c r="C53" s="27" t="s">
        <v>105</v>
      </c>
      <c r="D53" s="127"/>
      <c r="E53" s="127"/>
      <c r="F53" s="127"/>
      <c r="G53" s="127"/>
      <c r="H53" s="128"/>
      <c r="I53" s="9"/>
    </row>
    <row r="54" spans="1:9" ht="15.2" customHeight="1" x14ac:dyDescent="0.2">
      <c r="A54" s="8"/>
      <c r="B54" s="178"/>
      <c r="C54" s="179" t="s">
        <v>45</v>
      </c>
      <c r="D54" s="140"/>
      <c r="E54" s="130" t="s">
        <v>10</v>
      </c>
      <c r="F54" s="140"/>
      <c r="G54" s="141" t="s">
        <v>93</v>
      </c>
      <c r="H54" s="141" t="s">
        <v>22</v>
      </c>
      <c r="I54" s="9"/>
    </row>
    <row r="55" spans="1:9" x14ac:dyDescent="0.2">
      <c r="A55" s="8"/>
      <c r="B55" s="178"/>
      <c r="C55" s="178"/>
      <c r="D55" s="132"/>
      <c r="E55" s="133"/>
      <c r="F55" s="132"/>
      <c r="G55" s="142"/>
      <c r="H55" s="142"/>
      <c r="I55" s="9"/>
    </row>
    <row r="56" spans="1:9" x14ac:dyDescent="0.2">
      <c r="A56" s="8"/>
      <c r="I56" s="9"/>
    </row>
    <row r="57" spans="1:9" ht="36.75" x14ac:dyDescent="0.2">
      <c r="A57" s="8"/>
      <c r="B57" s="178" t="s">
        <v>46</v>
      </c>
      <c r="C57" s="48" t="s">
        <v>110</v>
      </c>
      <c r="D57" s="127"/>
      <c r="E57" s="127"/>
      <c r="F57" s="127"/>
      <c r="G57" s="127"/>
      <c r="H57" s="128"/>
      <c r="I57" s="9"/>
    </row>
    <row r="58" spans="1:9" ht="15.2" customHeight="1" x14ac:dyDescent="0.2">
      <c r="A58" s="8"/>
      <c r="B58" s="178"/>
      <c r="C58" s="179" t="s">
        <v>45</v>
      </c>
      <c r="D58" s="140"/>
      <c r="E58" s="130" t="s">
        <v>10</v>
      </c>
      <c r="F58" s="140"/>
      <c r="G58" s="141" t="s">
        <v>93</v>
      </c>
      <c r="H58" s="141" t="s">
        <v>22</v>
      </c>
      <c r="I58" s="9"/>
    </row>
    <row r="59" spans="1:9" x14ac:dyDescent="0.2">
      <c r="A59" s="8"/>
      <c r="B59" s="178"/>
      <c r="C59" s="178"/>
      <c r="D59" s="132"/>
      <c r="E59" s="133"/>
      <c r="F59" s="132"/>
      <c r="G59" s="142"/>
      <c r="H59" s="142"/>
      <c r="I59" s="9"/>
    </row>
    <row r="60" spans="1:9" x14ac:dyDescent="0.2">
      <c r="A60" s="8"/>
      <c r="I60" s="9"/>
    </row>
    <row r="61" spans="1:9" ht="62.25" x14ac:dyDescent="0.2">
      <c r="A61" s="8"/>
      <c r="B61" s="178" t="s">
        <v>49</v>
      </c>
      <c r="C61" s="45" t="s">
        <v>107</v>
      </c>
      <c r="D61" s="127"/>
      <c r="E61" s="127"/>
      <c r="F61" s="127"/>
      <c r="G61" s="127"/>
      <c r="H61" s="128"/>
      <c r="I61" s="9"/>
    </row>
    <row r="62" spans="1:9" ht="15.2" customHeight="1" x14ac:dyDescent="0.2">
      <c r="A62" s="8"/>
      <c r="B62" s="178"/>
      <c r="C62" s="181" t="s">
        <v>51</v>
      </c>
      <c r="D62" s="140"/>
      <c r="E62" s="130" t="s">
        <v>26</v>
      </c>
      <c r="F62" s="130" t="s">
        <v>52</v>
      </c>
      <c r="G62" s="130" t="s">
        <v>12</v>
      </c>
      <c r="H62" s="131"/>
      <c r="I62" s="9"/>
    </row>
    <row r="63" spans="1:9" x14ac:dyDescent="0.2">
      <c r="A63" s="8"/>
      <c r="B63" s="178"/>
      <c r="C63" s="181"/>
      <c r="D63" s="140"/>
      <c r="E63" s="143">
        <v>1</v>
      </c>
      <c r="F63" s="145"/>
      <c r="G63" s="147">
        <f>'ARTT 11-13'!H12</f>
        <v>0</v>
      </c>
      <c r="H63" s="131"/>
      <c r="I63" s="9"/>
    </row>
    <row r="64" spans="1:9" x14ac:dyDescent="0.2">
      <c r="A64" s="8"/>
      <c r="B64" s="178"/>
      <c r="C64" s="178"/>
      <c r="D64" s="140"/>
      <c r="E64" s="143">
        <v>2</v>
      </c>
      <c r="F64" s="145"/>
      <c r="G64" s="147">
        <f>'ARTT 11-13'!H13</f>
        <v>0</v>
      </c>
      <c r="H64" s="131"/>
      <c r="I64" s="9"/>
    </row>
    <row r="65" spans="1:9" x14ac:dyDescent="0.2">
      <c r="A65" s="8"/>
      <c r="B65" s="178"/>
      <c r="C65" s="178"/>
      <c r="D65" s="140"/>
      <c r="E65" s="143">
        <v>3</v>
      </c>
      <c r="F65" s="145"/>
      <c r="G65" s="147">
        <f>'ARTT 11-13'!H14</f>
        <v>0</v>
      </c>
      <c r="H65" s="131"/>
      <c r="I65" s="9"/>
    </row>
    <row r="66" spans="1:9" x14ac:dyDescent="0.2">
      <c r="A66" s="8"/>
      <c r="B66" s="178"/>
      <c r="C66" s="40"/>
      <c r="D66" s="140"/>
      <c r="E66" s="143">
        <v>4</v>
      </c>
      <c r="F66" s="145"/>
      <c r="G66" s="147">
        <f>'ARTT 11-13'!H15</f>
        <v>0</v>
      </c>
      <c r="H66" s="131"/>
      <c r="I66" s="9"/>
    </row>
    <row r="67" spans="1:9" x14ac:dyDescent="0.2">
      <c r="A67" s="8"/>
      <c r="B67" s="178"/>
      <c r="C67" s="40"/>
      <c r="D67" s="140"/>
      <c r="E67" s="143">
        <v>5</v>
      </c>
      <c r="F67" s="145"/>
      <c r="G67" s="147">
        <f>'ARTT 11-13'!H16</f>
        <v>0</v>
      </c>
      <c r="H67" s="131"/>
      <c r="I67" s="9"/>
    </row>
    <row r="68" spans="1:9" x14ac:dyDescent="0.2">
      <c r="A68" s="8"/>
      <c r="B68" s="178"/>
      <c r="C68" s="40"/>
      <c r="D68" s="140"/>
      <c r="E68" s="143">
        <v>6</v>
      </c>
      <c r="F68" s="145"/>
      <c r="G68" s="147">
        <f>'ARTT 11-13'!H17</f>
        <v>0</v>
      </c>
      <c r="H68" s="131"/>
      <c r="I68" s="9"/>
    </row>
    <row r="69" spans="1:9" x14ac:dyDescent="0.2">
      <c r="A69" s="8"/>
      <c r="B69" s="178"/>
      <c r="C69" s="40"/>
      <c r="D69" s="140"/>
      <c r="E69" s="130" t="s">
        <v>28</v>
      </c>
      <c r="F69" s="139" t="s">
        <v>30</v>
      </c>
      <c r="G69" s="139" t="s">
        <v>30</v>
      </c>
      <c r="H69" s="131"/>
      <c r="I69" s="9"/>
    </row>
    <row r="70" spans="1:9" x14ac:dyDescent="0.2">
      <c r="A70" s="8"/>
      <c r="B70" s="178"/>
      <c r="C70" s="42"/>
      <c r="D70" s="132"/>
      <c r="E70" s="146"/>
      <c r="F70" s="146"/>
      <c r="G70" s="148">
        <f>SUM(G63:G68)</f>
        <v>0</v>
      </c>
      <c r="H70" s="136"/>
      <c r="I70" s="9"/>
    </row>
    <row r="71" spans="1:9" x14ac:dyDescent="0.2">
      <c r="A71" s="8"/>
      <c r="I71" s="9"/>
    </row>
    <row r="72" spans="1:9" ht="46.5" x14ac:dyDescent="0.2">
      <c r="A72" s="8"/>
      <c r="B72" s="178" t="s">
        <v>53</v>
      </c>
      <c r="C72" s="45" t="s">
        <v>99</v>
      </c>
      <c r="D72" s="149"/>
      <c r="E72" s="127"/>
      <c r="F72" s="127"/>
      <c r="G72" s="127"/>
      <c r="H72" s="128"/>
      <c r="I72" s="9"/>
    </row>
    <row r="73" spans="1:9" ht="15.2" customHeight="1" x14ac:dyDescent="0.2">
      <c r="A73" s="8"/>
      <c r="B73" s="178"/>
      <c r="C73" s="181" t="s">
        <v>55</v>
      </c>
      <c r="D73" s="150"/>
      <c r="E73" s="130" t="s">
        <v>56</v>
      </c>
      <c r="F73" s="130" t="s">
        <v>57</v>
      </c>
      <c r="G73" s="130" t="s">
        <v>12</v>
      </c>
      <c r="H73" s="141" t="s">
        <v>58</v>
      </c>
      <c r="I73" s="9"/>
    </row>
    <row r="74" spans="1:9" x14ac:dyDescent="0.2">
      <c r="A74" s="8"/>
      <c r="B74" s="178"/>
      <c r="C74" s="181"/>
      <c r="D74" s="150"/>
      <c r="E74" s="143">
        <v>1</v>
      </c>
      <c r="F74" s="145"/>
      <c r="G74" s="151">
        <f>(IF(F74&lt;=100000,'ARTT 11-13'!I31,IF(F74&lt;=516456.9,'ARTT 11-13'!H31,'ARTT 11-13'!I31)))*(1+H74)</f>
        <v>0</v>
      </c>
      <c r="H74" s="152">
        <v>0</v>
      </c>
      <c r="I74" s="9"/>
    </row>
    <row r="75" spans="1:9" x14ac:dyDescent="0.2">
      <c r="A75" s="8"/>
      <c r="B75" s="178"/>
      <c r="C75" s="181"/>
      <c r="D75" s="150"/>
      <c r="E75" s="143">
        <v>2</v>
      </c>
      <c r="F75" s="145"/>
      <c r="G75" s="151">
        <f>(IF(F75&lt;=100000,'ARTT 11-13'!I32,IF(F75&lt;=516456.9,'ARTT 11-13'!H32,'ARTT 11-13'!I32)))*(1+H75)</f>
        <v>0</v>
      </c>
      <c r="H75" s="152">
        <v>0</v>
      </c>
      <c r="I75" s="9"/>
    </row>
    <row r="76" spans="1:9" x14ac:dyDescent="0.2">
      <c r="A76" s="8"/>
      <c r="B76" s="178"/>
      <c r="C76" s="181"/>
      <c r="D76" s="150"/>
      <c r="E76" s="143">
        <v>3</v>
      </c>
      <c r="F76" s="145"/>
      <c r="G76" s="151">
        <f>(IF(F76&lt;=100000,'ARTT 11-13'!I33,IF(F76&lt;=516456.9,'ARTT 11-13'!H33,'ARTT 11-13'!I33)))*(1+H76)</f>
        <v>0</v>
      </c>
      <c r="H76" s="152">
        <v>0</v>
      </c>
      <c r="I76" s="9"/>
    </row>
    <row r="77" spans="1:9" x14ac:dyDescent="0.2">
      <c r="A77" s="8"/>
      <c r="B77" s="178"/>
      <c r="C77" s="178"/>
      <c r="D77" s="150"/>
      <c r="E77" s="143">
        <v>4</v>
      </c>
      <c r="F77" s="145"/>
      <c r="G77" s="151">
        <f>(IF(F77&lt;=100000,'ARTT 11-13'!I34,IF(F77&lt;=516456.9,'ARTT 11-13'!H34,'ARTT 11-13'!I34)))*(1+H77)</f>
        <v>0</v>
      </c>
      <c r="H77" s="152"/>
      <c r="I77" s="9"/>
    </row>
    <row r="78" spans="1:9" x14ac:dyDescent="0.2">
      <c r="A78" s="8"/>
      <c r="B78" s="178"/>
      <c r="C78" s="178"/>
      <c r="D78" s="150"/>
      <c r="E78" s="143">
        <v>5</v>
      </c>
      <c r="F78" s="145"/>
      <c r="G78" s="151">
        <f>(IF(F78&lt;=100000,'ARTT 11-13'!I35,IF(F78&lt;=516456.9,'ARTT 11-13'!H35,'ARTT 11-13'!I35)))*(1+H78)</f>
        <v>0</v>
      </c>
      <c r="H78" s="152"/>
      <c r="I78" s="9"/>
    </row>
    <row r="79" spans="1:9" x14ac:dyDescent="0.2">
      <c r="A79" s="8"/>
      <c r="B79" s="178"/>
      <c r="C79" s="178"/>
      <c r="D79" s="150"/>
      <c r="E79" s="143">
        <v>6</v>
      </c>
      <c r="F79" s="145"/>
      <c r="G79" s="151">
        <f>(IF(F79&lt;=100000,'ARTT 11-13'!I36,IF(F79&lt;=516456.9,'ARTT 11-13'!H36,'ARTT 11-13'!I36)))*(1+H79)</f>
        <v>0</v>
      </c>
      <c r="H79" s="152"/>
      <c r="I79" s="9"/>
    </row>
    <row r="80" spans="1:9" x14ac:dyDescent="0.2">
      <c r="A80" s="8"/>
      <c r="B80" s="178"/>
      <c r="C80" s="178"/>
      <c r="D80" s="150"/>
      <c r="E80" s="130" t="s">
        <v>28</v>
      </c>
      <c r="F80" s="139" t="s">
        <v>30</v>
      </c>
      <c r="G80" s="139" t="s">
        <v>30</v>
      </c>
      <c r="H80" s="153" t="s">
        <v>30</v>
      </c>
      <c r="I80" s="9"/>
    </row>
    <row r="81" spans="1:9" x14ac:dyDescent="0.2">
      <c r="A81" s="8"/>
      <c r="B81" s="178"/>
      <c r="C81" s="40"/>
      <c r="D81" s="150"/>
      <c r="E81" s="140"/>
      <c r="F81" s="140"/>
      <c r="G81" s="161">
        <f>SUM(G74:G79)</f>
        <v>0</v>
      </c>
      <c r="H81" s="131"/>
      <c r="I81" s="9"/>
    </row>
    <row r="82" spans="1:9" x14ac:dyDescent="0.2">
      <c r="A82" s="8"/>
      <c r="B82" s="178"/>
      <c r="C82" s="42"/>
      <c r="D82" s="182" t="s">
        <v>59</v>
      </c>
      <c r="E82" s="182"/>
      <c r="F82" s="182"/>
      <c r="G82" s="162">
        <f>G81/2</f>
        <v>0</v>
      </c>
      <c r="H82" s="136"/>
      <c r="I82" s="9"/>
    </row>
    <row r="83" spans="1:9" x14ac:dyDescent="0.2">
      <c r="A83" s="8"/>
      <c r="B83" s="123"/>
      <c r="D83" s="154"/>
      <c r="E83" s="154"/>
      <c r="F83" s="154"/>
      <c r="G83" s="155"/>
      <c r="H83" s="140"/>
      <c r="I83" s="9"/>
    </row>
    <row r="84" spans="1:9" ht="60.75" x14ac:dyDescent="0.2">
      <c r="A84" s="8"/>
      <c r="B84" s="178" t="s">
        <v>88</v>
      </c>
      <c r="C84" s="15" t="s">
        <v>89</v>
      </c>
      <c r="D84" s="126"/>
      <c r="E84" s="127"/>
      <c r="F84" s="127"/>
      <c r="G84" s="127"/>
      <c r="H84" s="128"/>
      <c r="I84" s="9"/>
    </row>
    <row r="85" spans="1:9" ht="15.2" customHeight="1" x14ac:dyDescent="0.2">
      <c r="A85" s="8"/>
      <c r="B85" s="178"/>
      <c r="C85" s="180" t="s">
        <v>90</v>
      </c>
      <c r="D85" s="129"/>
      <c r="E85" s="130" t="s">
        <v>91</v>
      </c>
      <c r="F85" s="130" t="s">
        <v>92</v>
      </c>
      <c r="G85" s="130" t="s">
        <v>12</v>
      </c>
      <c r="H85" s="131"/>
      <c r="I85" s="9"/>
    </row>
    <row r="86" spans="1:9" x14ac:dyDescent="0.2">
      <c r="A86" s="8"/>
      <c r="B86" s="178"/>
      <c r="C86" s="178"/>
      <c r="D86" s="132"/>
      <c r="E86" s="133">
        <v>0</v>
      </c>
      <c r="F86" s="134">
        <v>250</v>
      </c>
      <c r="G86" s="135">
        <f>E86*F86</f>
        <v>0</v>
      </c>
      <c r="H86" s="136"/>
      <c r="I86" s="9"/>
    </row>
    <row r="87" spans="1:9" x14ac:dyDescent="0.2">
      <c r="A87" s="8"/>
      <c r="B87" s="125"/>
      <c r="C87" s="125"/>
      <c r="D87" s="140"/>
      <c r="E87" s="143"/>
      <c r="F87" s="156"/>
      <c r="G87" s="157"/>
      <c r="H87" s="131"/>
      <c r="I87" s="9"/>
    </row>
    <row r="88" spans="1:9" ht="51.75" customHeight="1" x14ac:dyDescent="0.2">
      <c r="A88" s="8"/>
      <c r="B88" s="178" t="s">
        <v>88</v>
      </c>
      <c r="C88" s="15" t="s">
        <v>108</v>
      </c>
      <c r="D88" s="126"/>
      <c r="E88" s="127"/>
      <c r="F88" s="127"/>
      <c r="G88" s="127"/>
      <c r="H88" s="128"/>
      <c r="I88" s="9"/>
    </row>
    <row r="89" spans="1:9" x14ac:dyDescent="0.2">
      <c r="A89" s="8"/>
      <c r="B89" s="178"/>
      <c r="C89" s="180" t="s">
        <v>114</v>
      </c>
      <c r="D89" s="129"/>
      <c r="E89" s="130" t="s">
        <v>91</v>
      </c>
      <c r="F89" s="130" t="s">
        <v>92</v>
      </c>
      <c r="G89" s="130" t="s">
        <v>12</v>
      </c>
      <c r="H89" s="131"/>
      <c r="I89" s="9"/>
    </row>
    <row r="90" spans="1:9" x14ac:dyDescent="0.2">
      <c r="A90" s="8"/>
      <c r="B90" s="178"/>
      <c r="C90" s="178"/>
      <c r="D90" s="132"/>
      <c r="E90" s="133"/>
      <c r="F90" s="134">
        <v>0</v>
      </c>
      <c r="G90" s="135">
        <f>E90*F90</f>
        <v>0</v>
      </c>
      <c r="H90" s="136"/>
      <c r="I90" s="9"/>
    </row>
    <row r="91" spans="1:9" x14ac:dyDescent="0.2">
      <c r="A91" s="8"/>
      <c r="B91" s="125"/>
      <c r="C91" s="125"/>
      <c r="D91" s="140"/>
      <c r="E91" s="143"/>
      <c r="F91" s="156"/>
      <c r="G91" s="157"/>
      <c r="H91" s="131"/>
      <c r="I91" s="9"/>
    </row>
    <row r="92" spans="1:9" ht="53.25" customHeight="1" x14ac:dyDescent="0.2">
      <c r="A92" s="8"/>
      <c r="B92" s="178" t="s">
        <v>115</v>
      </c>
      <c r="C92" s="15" t="s">
        <v>109</v>
      </c>
      <c r="D92" s="126"/>
      <c r="E92" s="127"/>
      <c r="F92" s="127"/>
      <c r="G92" s="127"/>
      <c r="H92" s="128"/>
      <c r="I92" s="9"/>
    </row>
    <row r="93" spans="1:9" x14ac:dyDescent="0.2">
      <c r="A93" s="8"/>
      <c r="B93" s="178"/>
      <c r="C93" s="180" t="s">
        <v>114</v>
      </c>
      <c r="D93" s="129"/>
      <c r="E93" s="130" t="s">
        <v>91</v>
      </c>
      <c r="F93" s="130" t="s">
        <v>92</v>
      </c>
      <c r="G93" s="130" t="s">
        <v>12</v>
      </c>
      <c r="H93" s="131"/>
      <c r="I93" s="9"/>
    </row>
    <row r="94" spans="1:9" x14ac:dyDescent="0.2">
      <c r="A94" s="8"/>
      <c r="B94" s="178"/>
      <c r="C94" s="178"/>
      <c r="D94" s="132"/>
      <c r="E94" s="133"/>
      <c r="F94" s="134">
        <v>0</v>
      </c>
      <c r="G94" s="135">
        <f>E94*F94</f>
        <v>0</v>
      </c>
      <c r="H94" s="136"/>
      <c r="I94" s="9"/>
    </row>
    <row r="95" spans="1:9" x14ac:dyDescent="0.2">
      <c r="A95" s="8"/>
      <c r="I95" s="9"/>
    </row>
    <row r="96" spans="1:9" x14ac:dyDescent="0.2">
      <c r="A96" s="8"/>
      <c r="B96" s="183" t="s">
        <v>60</v>
      </c>
      <c r="C96" s="184"/>
      <c r="D96" s="184"/>
      <c r="E96" s="184"/>
      <c r="F96" s="184"/>
      <c r="G96" s="184"/>
      <c r="H96" s="185"/>
      <c r="I96" s="9"/>
    </row>
    <row r="97" spans="1:9" ht="2.25" customHeight="1" x14ac:dyDescent="0.2">
      <c r="A97" s="8"/>
      <c r="C97" s="56"/>
      <c r="I97" s="9"/>
    </row>
    <row r="98" spans="1:9" ht="16.5" customHeight="1" x14ac:dyDescent="0.2">
      <c r="A98" s="8"/>
      <c r="C98" s="57" t="s">
        <v>61</v>
      </c>
      <c r="F98" s="186"/>
      <c r="G98" s="186"/>
      <c r="H98" s="58"/>
      <c r="I98" s="9"/>
    </row>
    <row r="99" spans="1:9" x14ac:dyDescent="0.2">
      <c r="A99" s="8"/>
      <c r="C99" s="107" t="s">
        <v>62</v>
      </c>
      <c r="E99" s="217">
        <f>G15+G19+G23+G27+G39+G43+G47+G51+G55+G59</f>
        <v>0</v>
      </c>
      <c r="F99" s="70" t="s">
        <v>63</v>
      </c>
      <c r="G99" s="59">
        <f>14.68*E99</f>
        <v>0</v>
      </c>
      <c r="I99" s="9"/>
    </row>
    <row r="100" spans="1:9" ht="29.25" customHeight="1" x14ac:dyDescent="0.2">
      <c r="A100" s="8"/>
      <c r="C100" s="107" t="s">
        <v>64</v>
      </c>
      <c r="E100" s="217">
        <f>H15+H19+H23+H27+H39+H43+H47+H51+H55+H59</f>
        <v>0</v>
      </c>
      <c r="F100" s="70" t="s">
        <v>65</v>
      </c>
      <c r="G100" s="59">
        <f>E100*8.15</f>
        <v>0</v>
      </c>
      <c r="I100" s="9"/>
    </row>
    <row r="101" spans="1:9" x14ac:dyDescent="0.2">
      <c r="A101" s="8"/>
      <c r="C101" s="60" t="s">
        <v>120</v>
      </c>
      <c r="D101" s="61"/>
      <c r="E101" s="62"/>
      <c r="F101" s="63"/>
      <c r="G101" s="64">
        <f>SUM(G99:G100)</f>
        <v>0</v>
      </c>
      <c r="I101" s="9"/>
    </row>
    <row r="102" spans="1:9" ht="23.45" customHeight="1" x14ac:dyDescent="0.2">
      <c r="A102" s="8"/>
      <c r="C102" s="107"/>
      <c r="E102" s="118"/>
      <c r="F102" s="70"/>
      <c r="G102" s="59"/>
      <c r="I102" s="9"/>
    </row>
    <row r="103" spans="1:9" ht="25.5" x14ac:dyDescent="0.2">
      <c r="A103" s="8"/>
      <c r="C103" s="163" t="s">
        <v>121</v>
      </c>
      <c r="G103" s="124">
        <f>G35+G70+G86+G90+G94</f>
        <v>0</v>
      </c>
      <c r="I103" s="9"/>
    </row>
    <row r="104" spans="1:9" ht="48" customHeight="1" x14ac:dyDescent="0.2">
      <c r="A104" s="8"/>
      <c r="C104" s="65" t="s">
        <v>119</v>
      </c>
      <c r="D104" s="66"/>
      <c r="E104" s="66"/>
      <c r="F104" s="66"/>
      <c r="G104" s="165">
        <f>G82</f>
        <v>0</v>
      </c>
      <c r="I104" s="9"/>
    </row>
    <row r="105" spans="1:9" x14ac:dyDescent="0.2">
      <c r="A105" s="8"/>
      <c r="C105" s="67"/>
      <c r="E105" s="187" t="s">
        <v>66</v>
      </c>
      <c r="F105" s="188"/>
      <c r="G105" s="160">
        <f>SUM(G101:G104)</f>
        <v>0</v>
      </c>
      <c r="I105" s="9"/>
    </row>
    <row r="106" spans="1:9" x14ac:dyDescent="0.2">
      <c r="A106" s="8"/>
      <c r="C106" s="67"/>
      <c r="E106" s="169"/>
      <c r="F106" s="169"/>
      <c r="G106" s="170"/>
      <c r="I106" s="9"/>
    </row>
    <row r="107" spans="1:9" x14ac:dyDescent="0.2">
      <c r="A107" s="8"/>
      <c r="C107" s="67"/>
      <c r="E107" s="169"/>
      <c r="F107" s="169"/>
      <c r="G107" s="170"/>
      <c r="I107" s="9"/>
    </row>
    <row r="108" spans="1:9" x14ac:dyDescent="0.2">
      <c r="A108" s="8"/>
      <c r="C108" s="67"/>
      <c r="E108" s="169"/>
      <c r="F108" s="169"/>
      <c r="G108" s="170"/>
      <c r="I108" s="9"/>
    </row>
    <row r="109" spans="1:9" x14ac:dyDescent="0.2">
      <c r="A109" s="8"/>
      <c r="C109" s="67"/>
      <c r="E109" s="169"/>
      <c r="F109" s="169"/>
      <c r="G109" s="170"/>
      <c r="I109" s="9"/>
    </row>
    <row r="110" spans="1:9" x14ac:dyDescent="0.2">
      <c r="A110" s="8"/>
      <c r="I110" s="9"/>
    </row>
    <row r="111" spans="1:9" ht="15.75" x14ac:dyDescent="0.2">
      <c r="A111" s="8"/>
      <c r="B111" s="177" t="s">
        <v>67</v>
      </c>
      <c r="C111" s="177"/>
      <c r="D111" s="177"/>
      <c r="E111" s="177"/>
      <c r="F111" s="177"/>
      <c r="G111" s="177"/>
      <c r="H111" s="177"/>
      <c r="I111" s="9"/>
    </row>
    <row r="112" spans="1:9" x14ac:dyDescent="0.2">
      <c r="A112" s="8"/>
      <c r="I112" s="9"/>
    </row>
    <row r="113" spans="1:9" ht="24.75" customHeight="1" x14ac:dyDescent="0.2">
      <c r="A113" s="8"/>
      <c r="B113" s="192" t="s">
        <v>118</v>
      </c>
      <c r="C113" s="192"/>
      <c r="D113" s="66"/>
      <c r="E113" s="193" t="s">
        <v>68</v>
      </c>
      <c r="F113" s="193"/>
      <c r="G113" s="193"/>
      <c r="H113" s="68"/>
      <c r="I113" s="9"/>
    </row>
    <row r="114" spans="1:9" x14ac:dyDescent="0.2">
      <c r="A114" s="8"/>
      <c r="C114" s="69"/>
      <c r="D114" s="69"/>
      <c r="E114" s="69"/>
      <c r="F114" s="69"/>
      <c r="G114" s="70"/>
      <c r="I114" s="9"/>
    </row>
    <row r="115" spans="1:9" x14ac:dyDescent="0.2">
      <c r="A115" s="8"/>
      <c r="C115" s="71" t="s">
        <v>69</v>
      </c>
      <c r="D115" s="194" t="s">
        <v>70</v>
      </c>
      <c r="E115" s="194"/>
      <c r="F115" s="71" t="s">
        <v>71</v>
      </c>
      <c r="G115" s="72" t="s">
        <v>72</v>
      </c>
      <c r="I115" s="9"/>
    </row>
    <row r="116" spans="1:9" x14ac:dyDescent="0.2">
      <c r="A116" s="8"/>
      <c r="C116" s="73"/>
      <c r="D116" s="189"/>
      <c r="E116" s="189"/>
      <c r="F116" s="74"/>
      <c r="G116" s="75">
        <f>H113*F116</f>
        <v>0</v>
      </c>
      <c r="I116" s="9"/>
    </row>
    <row r="117" spans="1:9" x14ac:dyDescent="0.2">
      <c r="A117" s="8"/>
      <c r="C117" s="73"/>
      <c r="D117" s="189"/>
      <c r="E117" s="189"/>
      <c r="F117" s="74"/>
      <c r="G117" s="75">
        <f>H113*F117</f>
        <v>0</v>
      </c>
      <c r="I117" s="9"/>
    </row>
    <row r="118" spans="1:9" x14ac:dyDescent="0.2">
      <c r="A118" s="8"/>
      <c r="C118" s="73"/>
      <c r="D118" s="189"/>
      <c r="E118" s="189"/>
      <c r="F118" s="74"/>
      <c r="G118" s="75">
        <f>H113*F118</f>
        <v>0</v>
      </c>
      <c r="I118" s="9"/>
    </row>
    <row r="119" spans="1:9" x14ac:dyDescent="0.2">
      <c r="A119" s="8"/>
      <c r="C119" s="73"/>
      <c r="D119" s="190"/>
      <c r="E119" s="191"/>
      <c r="F119" s="74"/>
      <c r="G119" s="75">
        <f>F119*H113</f>
        <v>0</v>
      </c>
      <c r="I119" s="9"/>
    </row>
    <row r="120" spans="1:9" ht="24" customHeight="1" x14ac:dyDescent="0.2">
      <c r="A120" s="8"/>
      <c r="C120" s="166"/>
      <c r="D120" s="190"/>
      <c r="E120" s="191"/>
      <c r="F120" s="74"/>
      <c r="G120" s="75">
        <f>H113*F120</f>
        <v>0</v>
      </c>
      <c r="I120" s="9"/>
    </row>
    <row r="121" spans="1:9" x14ac:dyDescent="0.2">
      <c r="A121" s="8"/>
      <c r="C121" s="76"/>
      <c r="D121" s="200" t="s">
        <v>73</v>
      </c>
      <c r="E121" s="200"/>
      <c r="F121" s="200"/>
      <c r="G121" s="77">
        <f>SUM(G116:G120)</f>
        <v>0</v>
      </c>
      <c r="I121" s="9"/>
    </row>
    <row r="122" spans="1:9" x14ac:dyDescent="0.2">
      <c r="A122" s="8"/>
      <c r="I122" s="9"/>
    </row>
    <row r="123" spans="1:9" x14ac:dyDescent="0.2">
      <c r="A123" s="8"/>
      <c r="B123" s="206" t="s">
        <v>74</v>
      </c>
      <c r="C123" s="206"/>
      <c r="D123" s="66"/>
      <c r="E123" s="66"/>
      <c r="F123" s="66"/>
      <c r="G123" s="66"/>
      <c r="H123" s="66"/>
      <c r="I123" s="9"/>
    </row>
    <row r="124" spans="1:9" x14ac:dyDescent="0.2">
      <c r="A124" s="8"/>
      <c r="I124" s="9"/>
    </row>
    <row r="125" spans="1:9" x14ac:dyDescent="0.2">
      <c r="A125" s="8"/>
      <c r="C125" s="207" t="s">
        <v>69</v>
      </c>
      <c r="D125" s="207"/>
      <c r="E125" s="207"/>
      <c r="F125" s="207"/>
      <c r="G125" s="72" t="s">
        <v>72</v>
      </c>
      <c r="I125" s="9"/>
    </row>
    <row r="126" spans="1:9" x14ac:dyDescent="0.2">
      <c r="A126" s="8"/>
      <c r="C126" s="208"/>
      <c r="D126" s="208"/>
      <c r="E126" s="208"/>
      <c r="F126" s="208"/>
      <c r="G126" s="78"/>
      <c r="I126" s="9"/>
    </row>
    <row r="127" spans="1:9" x14ac:dyDescent="0.2">
      <c r="A127" s="8"/>
      <c r="C127" s="208"/>
      <c r="D127" s="208"/>
      <c r="E127" s="208"/>
      <c r="F127" s="208"/>
      <c r="G127" s="78"/>
      <c r="I127" s="9"/>
    </row>
    <row r="128" spans="1:9" x14ac:dyDescent="0.2">
      <c r="A128" s="8"/>
      <c r="C128" s="203"/>
      <c r="D128" s="204"/>
      <c r="E128" s="204"/>
      <c r="F128" s="205"/>
      <c r="G128" s="78"/>
      <c r="I128" s="9"/>
    </row>
    <row r="129" spans="1:9" x14ac:dyDescent="0.2">
      <c r="A129" s="8"/>
      <c r="C129" s="195"/>
      <c r="D129" s="196"/>
      <c r="E129" s="196"/>
      <c r="F129" s="197"/>
      <c r="G129" s="78"/>
      <c r="I129" s="9"/>
    </row>
    <row r="130" spans="1:9" x14ac:dyDescent="0.2">
      <c r="A130" s="8"/>
      <c r="C130" s="195"/>
      <c r="D130" s="196"/>
      <c r="E130" s="196"/>
      <c r="F130" s="197"/>
      <c r="G130" s="78"/>
      <c r="I130" s="9"/>
    </row>
    <row r="131" spans="1:9" x14ac:dyDescent="0.2">
      <c r="A131" s="8"/>
      <c r="E131" s="200" t="s">
        <v>75</v>
      </c>
      <c r="F131" s="200"/>
      <c r="G131" s="77">
        <f>SUM(G126:G130)</f>
        <v>0</v>
      </c>
      <c r="I131" s="9"/>
    </row>
    <row r="132" spans="1:9" x14ac:dyDescent="0.2">
      <c r="A132" s="8"/>
      <c r="I132" s="9"/>
    </row>
    <row r="133" spans="1:9" ht="15.75" x14ac:dyDescent="0.2">
      <c r="A133" s="8"/>
      <c r="B133" s="177" t="s">
        <v>76</v>
      </c>
      <c r="C133" s="177"/>
      <c r="D133" s="177"/>
      <c r="E133" s="177"/>
      <c r="F133" s="177"/>
      <c r="G133" s="177"/>
      <c r="H133" s="177"/>
      <c r="I133" s="9"/>
    </row>
    <row r="134" spans="1:9" ht="9.75" customHeight="1" x14ac:dyDescent="0.2">
      <c r="A134" s="8"/>
      <c r="I134" s="9"/>
    </row>
    <row r="135" spans="1:9" ht="48" x14ac:dyDescent="0.2">
      <c r="A135" s="8"/>
      <c r="C135" s="80" t="s">
        <v>123</v>
      </c>
      <c r="D135" s="81"/>
      <c r="E135" s="82"/>
      <c r="F135" s="81"/>
      <c r="G135" s="158">
        <f>G105</f>
        <v>0</v>
      </c>
      <c r="I135" s="9"/>
    </row>
    <row r="136" spans="1:9" x14ac:dyDescent="0.2">
      <c r="A136" s="8"/>
      <c r="C136" s="80" t="s">
        <v>122</v>
      </c>
      <c r="D136" s="81"/>
      <c r="E136" s="82"/>
      <c r="F136" s="81"/>
      <c r="G136" s="158">
        <f>G121</f>
        <v>0</v>
      </c>
      <c r="I136" s="9"/>
    </row>
    <row r="137" spans="1:9" x14ac:dyDescent="0.2">
      <c r="A137" s="8"/>
      <c r="C137" s="81" t="s">
        <v>77</v>
      </c>
      <c r="D137" s="81"/>
      <c r="E137" s="201"/>
      <c r="F137" s="201"/>
      <c r="G137" s="159">
        <f>G131</f>
        <v>0</v>
      </c>
      <c r="I137" s="9"/>
    </row>
    <row r="138" spans="1:9" x14ac:dyDescent="0.2">
      <c r="A138" s="8"/>
      <c r="E138" s="83"/>
      <c r="F138" s="167" t="s">
        <v>117</v>
      </c>
      <c r="G138" s="168">
        <f>SUM(G135:G137)</f>
        <v>0</v>
      </c>
      <c r="I138" s="9"/>
    </row>
    <row r="139" spans="1:9" ht="30" customHeight="1" x14ac:dyDescent="0.2">
      <c r="A139" s="8"/>
      <c r="C139" s="202" t="s">
        <v>78</v>
      </c>
      <c r="D139" s="202"/>
      <c r="E139" s="202"/>
      <c r="F139" s="202"/>
      <c r="G139" s="202"/>
      <c r="H139" s="202"/>
      <c r="I139" s="9"/>
    </row>
    <row r="140" spans="1:9" x14ac:dyDescent="0.2">
      <c r="A140" s="8"/>
      <c r="I140" s="9"/>
    </row>
    <row r="141" spans="1:9" x14ac:dyDescent="0.2">
      <c r="A141" s="8"/>
      <c r="C141" s="84" t="s">
        <v>79</v>
      </c>
    </row>
    <row r="142" spans="1:9" x14ac:dyDescent="0.2">
      <c r="A142" s="8"/>
    </row>
    <row r="143" spans="1:9" x14ac:dyDescent="0.2">
      <c r="A143" s="8"/>
      <c r="C143" s="57" t="s">
        <v>80</v>
      </c>
    </row>
    <row r="144" spans="1:9" x14ac:dyDescent="0.2">
      <c r="C144" s="85"/>
    </row>
    <row r="145" spans="2:8" x14ac:dyDescent="0.2">
      <c r="E145" s="198" t="s">
        <v>81</v>
      </c>
      <c r="F145" s="198"/>
      <c r="G145" s="198"/>
      <c r="H145" s="198"/>
    </row>
    <row r="146" spans="2:8" x14ac:dyDescent="0.2">
      <c r="E146" s="199"/>
      <c r="F146" s="199"/>
      <c r="G146" s="199"/>
      <c r="H146" s="199"/>
    </row>
    <row r="147" spans="2:8" x14ac:dyDescent="0.2">
      <c r="B147" s="86"/>
      <c r="C147" s="86"/>
      <c r="D147" s="86"/>
      <c r="E147" s="86"/>
      <c r="F147" s="86"/>
      <c r="G147" s="86"/>
      <c r="H147" s="86"/>
    </row>
    <row r="148" spans="2:8" x14ac:dyDescent="0.2">
      <c r="B148" s="3"/>
      <c r="C148" s="3"/>
      <c r="D148" s="3"/>
      <c r="E148" s="3"/>
      <c r="F148" s="3"/>
      <c r="G148" s="3"/>
      <c r="H148" s="3"/>
    </row>
    <row r="149" spans="2:8" x14ac:dyDescent="0.2">
      <c r="B149" s="3"/>
      <c r="C149" s="3"/>
      <c r="D149" s="3"/>
      <c r="E149" s="3"/>
      <c r="F149" s="3"/>
      <c r="G149" s="3"/>
      <c r="H149" s="3"/>
    </row>
    <row r="150" spans="2:8" x14ac:dyDescent="0.2">
      <c r="B150" s="3"/>
      <c r="C150" s="3"/>
      <c r="D150" s="3"/>
      <c r="E150" s="3"/>
      <c r="F150" s="3"/>
      <c r="G150" s="3"/>
      <c r="H150" s="3"/>
    </row>
    <row r="151" spans="2:8" x14ac:dyDescent="0.2">
      <c r="B151" s="3"/>
      <c r="C151" s="3"/>
      <c r="D151" s="3"/>
      <c r="E151" s="3"/>
      <c r="F151" s="3"/>
      <c r="G151" s="3"/>
      <c r="H151" s="3"/>
    </row>
    <row r="152" spans="2:8" x14ac:dyDescent="0.2">
      <c r="B152" s="3"/>
      <c r="C152" s="3"/>
      <c r="D152" s="3"/>
      <c r="E152" s="3"/>
      <c r="F152" s="3"/>
      <c r="G152" s="3"/>
      <c r="H152" s="3"/>
    </row>
    <row r="153" spans="2:8" x14ac:dyDescent="0.2">
      <c r="B153" s="3"/>
      <c r="C153" s="3"/>
      <c r="D153" s="3"/>
      <c r="E153" s="3"/>
      <c r="F153" s="3"/>
      <c r="G153" s="3"/>
      <c r="H153" s="3"/>
    </row>
    <row r="154" spans="2:8" x14ac:dyDescent="0.2">
      <c r="B154" s="3"/>
      <c r="C154" s="3"/>
      <c r="D154" s="3"/>
      <c r="E154" s="3"/>
      <c r="F154" s="3"/>
      <c r="G154" s="3"/>
      <c r="H154" s="3"/>
    </row>
    <row r="155" spans="2:8" x14ac:dyDescent="0.2">
      <c r="B155" s="3"/>
      <c r="C155" s="3"/>
      <c r="D155" s="3"/>
      <c r="E155" s="3"/>
      <c r="F155" s="3"/>
      <c r="G155" s="3"/>
      <c r="H155" s="3"/>
    </row>
    <row r="156" spans="2:8" x14ac:dyDescent="0.2">
      <c r="B156" s="3"/>
      <c r="C156" s="3"/>
      <c r="D156" s="3"/>
      <c r="E156" s="3"/>
      <c r="F156" s="3"/>
      <c r="G156" s="3"/>
      <c r="H156" s="3"/>
    </row>
    <row r="157" spans="2:8" x14ac:dyDescent="0.2">
      <c r="B157" s="3"/>
      <c r="C157" s="3"/>
      <c r="D157" s="3"/>
      <c r="E157" s="3"/>
      <c r="F157" s="3"/>
      <c r="G157" s="3"/>
      <c r="H157" s="3"/>
    </row>
    <row r="158" spans="2:8" x14ac:dyDescent="0.2">
      <c r="B158" s="3"/>
      <c r="C158" s="3"/>
      <c r="D158" s="3"/>
      <c r="E158" s="3"/>
      <c r="F158" s="3"/>
      <c r="G158" s="3"/>
      <c r="H158" s="3"/>
    </row>
    <row r="159" spans="2:8" x14ac:dyDescent="0.2">
      <c r="B159" s="3"/>
      <c r="C159" s="3"/>
      <c r="D159" s="3"/>
      <c r="E159" s="3"/>
      <c r="F159" s="3"/>
      <c r="G159" s="3"/>
      <c r="H159" s="3"/>
    </row>
    <row r="160" spans="2:8" x14ac:dyDescent="0.2">
      <c r="B160" s="3"/>
      <c r="C160" s="3"/>
      <c r="D160" s="3"/>
      <c r="E160" s="3"/>
      <c r="F160" s="3"/>
      <c r="G160" s="3"/>
      <c r="H160" s="3"/>
    </row>
    <row r="161" spans="2:8" x14ac:dyDescent="0.2">
      <c r="B161" s="3"/>
      <c r="C161" s="3"/>
      <c r="D161" s="3"/>
      <c r="E161" s="3"/>
      <c r="F161" s="3"/>
      <c r="G161" s="3"/>
      <c r="H161" s="3"/>
    </row>
    <row r="162" spans="2:8" x14ac:dyDescent="0.2">
      <c r="B162" s="3"/>
      <c r="C162" s="3"/>
      <c r="D162" s="3"/>
      <c r="E162" s="3"/>
      <c r="F162" s="3"/>
      <c r="G162" s="3"/>
      <c r="H162" s="3"/>
    </row>
    <row r="163" spans="2:8" x14ac:dyDescent="0.2">
      <c r="B163" s="3"/>
      <c r="C163" s="3"/>
      <c r="D163" s="3"/>
      <c r="E163" s="3"/>
      <c r="F163" s="3"/>
      <c r="G163" s="3"/>
      <c r="H163" s="3"/>
    </row>
    <row r="164" spans="2:8" x14ac:dyDescent="0.2">
      <c r="B164" s="3"/>
      <c r="C164" s="3"/>
      <c r="D164" s="3"/>
      <c r="E164" s="3"/>
      <c r="F164" s="3"/>
      <c r="G164" s="3"/>
      <c r="H164" s="3"/>
    </row>
    <row r="165" spans="2:8" x14ac:dyDescent="0.2">
      <c r="B165" s="3"/>
      <c r="C165" s="3"/>
      <c r="D165" s="3"/>
      <c r="E165" s="3"/>
      <c r="F165" s="3"/>
      <c r="G165" s="3"/>
      <c r="H165" s="3"/>
    </row>
    <row r="166" spans="2:8" x14ac:dyDescent="0.2">
      <c r="B166" s="3"/>
      <c r="C166" s="3"/>
      <c r="D166" s="3"/>
      <c r="E166" s="3"/>
      <c r="F166" s="3"/>
      <c r="G166" s="3"/>
      <c r="H166" s="3"/>
    </row>
    <row r="167" spans="2:8" x14ac:dyDescent="0.2">
      <c r="B167" s="3"/>
      <c r="C167" s="3"/>
      <c r="D167" s="3"/>
      <c r="E167" s="3"/>
      <c r="F167" s="3"/>
      <c r="G167" s="3"/>
      <c r="H167" s="3"/>
    </row>
    <row r="168" spans="2:8" x14ac:dyDescent="0.2">
      <c r="B168" s="3"/>
      <c r="C168" s="3"/>
      <c r="D168" s="3"/>
      <c r="E168" s="3"/>
      <c r="F168" s="3"/>
      <c r="G168" s="3"/>
      <c r="H168" s="3"/>
    </row>
    <row r="169" spans="2:8" x14ac:dyDescent="0.2">
      <c r="B169" s="3"/>
      <c r="C169" s="3"/>
      <c r="D169" s="3"/>
      <c r="E169" s="3"/>
      <c r="F169" s="3"/>
      <c r="G169" s="3"/>
      <c r="H169" s="3"/>
    </row>
    <row r="170" spans="2:8" x14ac:dyDescent="0.2">
      <c r="B170" s="3"/>
      <c r="C170" s="3"/>
      <c r="D170" s="3"/>
      <c r="E170" s="3"/>
      <c r="F170" s="3"/>
      <c r="G170" s="3"/>
      <c r="H170" s="3"/>
    </row>
    <row r="171" spans="2:8" x14ac:dyDescent="0.2">
      <c r="B171" s="3"/>
      <c r="C171" s="3"/>
      <c r="D171" s="3"/>
      <c r="E171" s="3"/>
      <c r="F171" s="3"/>
      <c r="G171" s="3"/>
      <c r="H171" s="3"/>
    </row>
    <row r="172" spans="2:8" x14ac:dyDescent="0.2">
      <c r="B172" s="3"/>
      <c r="C172" s="3"/>
      <c r="D172" s="3"/>
      <c r="E172" s="3"/>
      <c r="F172" s="3"/>
      <c r="G172" s="3"/>
      <c r="H172" s="3"/>
    </row>
    <row r="173" spans="2:8" x14ac:dyDescent="0.2">
      <c r="B173" s="3"/>
      <c r="C173" s="3"/>
      <c r="D173" s="3"/>
      <c r="E173" s="3"/>
      <c r="F173" s="3"/>
      <c r="G173" s="3"/>
      <c r="H173" s="3"/>
    </row>
    <row r="174" spans="2:8" x14ac:dyDescent="0.2">
      <c r="B174" s="3"/>
      <c r="C174" s="3"/>
      <c r="D174" s="3"/>
      <c r="E174" s="3"/>
      <c r="F174" s="3"/>
      <c r="G174" s="3"/>
      <c r="H174" s="3"/>
    </row>
    <row r="175" spans="2:8" x14ac:dyDescent="0.2">
      <c r="B175" s="3"/>
      <c r="C175" s="3"/>
      <c r="D175" s="3"/>
      <c r="E175" s="3"/>
      <c r="F175" s="3"/>
      <c r="G175" s="3"/>
      <c r="H175" s="3"/>
    </row>
    <row r="176" spans="2:8" x14ac:dyDescent="0.2">
      <c r="B176" s="3"/>
      <c r="C176" s="3"/>
      <c r="D176" s="3"/>
      <c r="E176" s="3"/>
      <c r="F176" s="3"/>
      <c r="G176" s="3"/>
      <c r="H176" s="3"/>
    </row>
    <row r="177" spans="2:8" x14ac:dyDescent="0.2">
      <c r="B177" s="3"/>
      <c r="C177" s="3"/>
      <c r="D177" s="3"/>
      <c r="E177" s="3"/>
      <c r="F177" s="3"/>
      <c r="G177" s="3"/>
      <c r="H177" s="3"/>
    </row>
    <row r="178" spans="2:8" x14ac:dyDescent="0.2">
      <c r="B178" s="3"/>
      <c r="C178" s="3"/>
      <c r="D178" s="3"/>
      <c r="E178" s="3"/>
      <c r="F178" s="3"/>
      <c r="G178" s="3"/>
      <c r="H178" s="3"/>
    </row>
    <row r="179" spans="2:8" x14ac:dyDescent="0.2">
      <c r="B179" s="3"/>
      <c r="C179" s="3"/>
      <c r="D179" s="3"/>
      <c r="E179" s="3"/>
      <c r="F179" s="3"/>
      <c r="G179" s="3"/>
      <c r="H179" s="3"/>
    </row>
    <row r="180" spans="2:8" x14ac:dyDescent="0.2">
      <c r="B180" s="3"/>
      <c r="C180" s="3"/>
      <c r="D180" s="3"/>
      <c r="E180" s="3"/>
      <c r="F180" s="3"/>
      <c r="G180" s="3"/>
      <c r="H180" s="3"/>
    </row>
    <row r="181" spans="2:8" x14ac:dyDescent="0.2">
      <c r="B181" s="3"/>
      <c r="C181" s="3"/>
      <c r="D181" s="3"/>
      <c r="E181" s="3"/>
      <c r="F181" s="3"/>
      <c r="G181" s="3"/>
      <c r="H181" s="3"/>
    </row>
    <row r="182" spans="2:8" x14ac:dyDescent="0.2">
      <c r="B182" s="3"/>
      <c r="C182" s="3"/>
      <c r="D182" s="3"/>
      <c r="E182" s="3"/>
      <c r="F182" s="3"/>
      <c r="G182" s="3"/>
      <c r="H182" s="3"/>
    </row>
    <row r="183" spans="2:8" x14ac:dyDescent="0.2">
      <c r="B183" s="3"/>
      <c r="C183" s="3"/>
      <c r="D183" s="3"/>
      <c r="E183" s="3"/>
      <c r="F183" s="3"/>
      <c r="G183" s="3"/>
      <c r="H183" s="3"/>
    </row>
    <row r="184" spans="2:8" x14ac:dyDescent="0.2">
      <c r="B184" s="3"/>
      <c r="C184" s="3"/>
      <c r="D184" s="3"/>
      <c r="E184" s="3"/>
      <c r="F184" s="3"/>
      <c r="G184" s="3"/>
      <c r="H184" s="3"/>
    </row>
    <row r="185" spans="2:8" x14ac:dyDescent="0.2">
      <c r="B185" s="3"/>
      <c r="C185" s="3"/>
      <c r="D185" s="3"/>
      <c r="E185" s="3"/>
      <c r="F185" s="3"/>
      <c r="G185" s="3"/>
      <c r="H185" s="3"/>
    </row>
    <row r="186" spans="2:8" x14ac:dyDescent="0.2">
      <c r="B186" s="3"/>
      <c r="C186" s="3"/>
      <c r="D186" s="3"/>
      <c r="E186" s="3"/>
      <c r="F186" s="3"/>
      <c r="G186" s="3"/>
      <c r="H186" s="3"/>
    </row>
    <row r="187" spans="2:8" x14ac:dyDescent="0.2">
      <c r="B187" s="3"/>
      <c r="C187" s="3"/>
      <c r="D187" s="3"/>
      <c r="E187" s="3"/>
      <c r="F187" s="3"/>
      <c r="G187" s="3"/>
      <c r="H187" s="3"/>
    </row>
    <row r="188" spans="2:8" x14ac:dyDescent="0.2">
      <c r="B188" s="3"/>
      <c r="C188" s="3"/>
      <c r="D188" s="3"/>
      <c r="E188" s="3"/>
      <c r="F188" s="3"/>
      <c r="G188" s="3"/>
      <c r="H188" s="3"/>
    </row>
    <row r="189" spans="2:8" x14ac:dyDescent="0.2">
      <c r="B189" s="3"/>
      <c r="C189" s="3"/>
      <c r="D189" s="3"/>
      <c r="E189" s="3"/>
      <c r="F189" s="3"/>
      <c r="G189" s="3"/>
      <c r="H189" s="3"/>
    </row>
    <row r="190" spans="2:8" x14ac:dyDescent="0.2">
      <c r="B190" s="3"/>
      <c r="C190" s="3"/>
      <c r="D190" s="3"/>
      <c r="E190" s="3"/>
      <c r="F190" s="3"/>
      <c r="G190" s="3"/>
      <c r="H190" s="3"/>
    </row>
    <row r="191" spans="2:8" x14ac:dyDescent="0.2">
      <c r="B191" s="3"/>
      <c r="C191" s="3"/>
      <c r="D191" s="3"/>
      <c r="E191" s="3"/>
      <c r="F191" s="3"/>
      <c r="G191" s="3"/>
      <c r="H191" s="3"/>
    </row>
    <row r="192" spans="2:8" x14ac:dyDescent="0.2">
      <c r="B192" s="3"/>
      <c r="C192" s="3"/>
      <c r="D192" s="3"/>
      <c r="E192" s="3"/>
      <c r="F192" s="3"/>
      <c r="G192" s="3"/>
      <c r="H192" s="3"/>
    </row>
    <row r="193" spans="2:8" x14ac:dyDescent="0.2">
      <c r="B193" s="3"/>
      <c r="C193" s="3"/>
      <c r="D193" s="3"/>
      <c r="E193" s="3"/>
      <c r="F193" s="3"/>
      <c r="G193" s="3"/>
      <c r="H193" s="3"/>
    </row>
    <row r="194" spans="2:8" x14ac:dyDescent="0.2">
      <c r="B194" s="3"/>
      <c r="C194" s="3"/>
      <c r="D194" s="3"/>
      <c r="E194" s="3"/>
      <c r="F194" s="3"/>
      <c r="G194" s="3"/>
      <c r="H194" s="3"/>
    </row>
    <row r="195" spans="2:8" x14ac:dyDescent="0.2">
      <c r="B195" s="3"/>
      <c r="C195" s="3"/>
      <c r="D195" s="3"/>
      <c r="E195" s="3"/>
      <c r="F195" s="3"/>
      <c r="G195" s="3"/>
      <c r="H195" s="3"/>
    </row>
    <row r="196" spans="2:8" x14ac:dyDescent="0.2">
      <c r="B196" s="3"/>
      <c r="C196" s="3"/>
      <c r="D196" s="3"/>
      <c r="E196" s="3"/>
      <c r="F196" s="3"/>
      <c r="G196" s="3"/>
      <c r="H196" s="3"/>
    </row>
    <row r="197" spans="2:8" x14ac:dyDescent="0.2">
      <c r="B197" s="3"/>
      <c r="C197" s="3"/>
      <c r="D197" s="3"/>
      <c r="E197" s="3"/>
      <c r="F197" s="3"/>
      <c r="G197" s="3"/>
      <c r="H197" s="3"/>
    </row>
    <row r="198" spans="2:8" x14ac:dyDescent="0.2">
      <c r="B198" s="3"/>
      <c r="C198" s="3"/>
      <c r="D198" s="3"/>
      <c r="E198" s="3"/>
      <c r="F198" s="3"/>
      <c r="G198" s="3"/>
      <c r="H198" s="3"/>
    </row>
    <row r="199" spans="2:8" x14ac:dyDescent="0.2">
      <c r="B199" s="3"/>
      <c r="C199" s="3"/>
      <c r="D199" s="3"/>
      <c r="E199" s="3"/>
      <c r="F199" s="3"/>
      <c r="G199" s="3"/>
      <c r="H199" s="3"/>
    </row>
    <row r="200" spans="2:8" x14ac:dyDescent="0.2">
      <c r="B200" s="3"/>
      <c r="C200" s="3"/>
      <c r="D200" s="3"/>
      <c r="E200" s="3"/>
      <c r="F200" s="3"/>
      <c r="G200" s="3"/>
      <c r="H200" s="3"/>
    </row>
    <row r="201" spans="2:8" x14ac:dyDescent="0.2">
      <c r="B201" s="3"/>
      <c r="C201" s="3"/>
      <c r="D201" s="3"/>
      <c r="E201" s="3"/>
      <c r="F201" s="3"/>
      <c r="G201" s="3"/>
      <c r="H201" s="3"/>
    </row>
    <row r="202" spans="2:8" x14ac:dyDescent="0.2">
      <c r="B202" s="3"/>
      <c r="C202" s="3"/>
      <c r="D202" s="3"/>
      <c r="E202" s="3"/>
      <c r="F202" s="3"/>
      <c r="G202" s="3"/>
      <c r="H202" s="3"/>
    </row>
    <row r="203" spans="2:8" x14ac:dyDescent="0.2">
      <c r="B203" s="3"/>
      <c r="C203" s="3"/>
      <c r="D203" s="3"/>
      <c r="E203" s="3"/>
      <c r="F203" s="3"/>
      <c r="G203" s="3"/>
      <c r="H203" s="3"/>
    </row>
    <row r="204" spans="2:8" x14ac:dyDescent="0.2">
      <c r="B204" s="3"/>
      <c r="C204" s="3"/>
      <c r="D204" s="3"/>
      <c r="E204" s="3"/>
      <c r="F204" s="3"/>
      <c r="G204" s="3"/>
      <c r="H204" s="3"/>
    </row>
    <row r="205" spans="2:8" x14ac:dyDescent="0.2">
      <c r="B205" s="3"/>
      <c r="C205" s="3"/>
      <c r="D205" s="3"/>
      <c r="E205" s="3"/>
      <c r="F205" s="3"/>
      <c r="G205" s="3"/>
      <c r="H205" s="3"/>
    </row>
    <row r="206" spans="2:8" x14ac:dyDescent="0.2">
      <c r="B206" s="3"/>
      <c r="C206" s="3"/>
      <c r="D206" s="3"/>
      <c r="E206" s="3"/>
      <c r="F206" s="3"/>
      <c r="G206" s="3"/>
      <c r="H206" s="3"/>
    </row>
    <row r="207" spans="2:8" x14ac:dyDescent="0.2">
      <c r="B207" s="3"/>
      <c r="C207" s="3"/>
      <c r="D207" s="3"/>
      <c r="E207" s="3"/>
      <c r="F207" s="3"/>
      <c r="G207" s="3"/>
      <c r="H207" s="3"/>
    </row>
    <row r="208" spans="2:8" x14ac:dyDescent="0.2">
      <c r="B208" s="3"/>
      <c r="C208" s="3"/>
      <c r="D208" s="3"/>
      <c r="E208" s="3"/>
      <c r="F208" s="3"/>
      <c r="G208" s="3"/>
      <c r="H208" s="3"/>
    </row>
    <row r="209" spans="2:8" x14ac:dyDescent="0.2">
      <c r="B209" s="3"/>
      <c r="C209" s="3"/>
      <c r="D209" s="3"/>
      <c r="E209" s="3"/>
      <c r="F209" s="3"/>
      <c r="G209" s="3"/>
      <c r="H209" s="3"/>
    </row>
    <row r="210" spans="2:8" x14ac:dyDescent="0.2">
      <c r="B210" s="3"/>
      <c r="C210" s="3"/>
      <c r="D210" s="3"/>
      <c r="E210" s="3"/>
      <c r="F210" s="3"/>
      <c r="G210" s="3"/>
      <c r="H210" s="3"/>
    </row>
    <row r="211" spans="2:8" x14ac:dyDescent="0.2">
      <c r="B211" s="3"/>
      <c r="C211" s="3"/>
      <c r="D211" s="3"/>
      <c r="E211" s="3"/>
      <c r="F211" s="3"/>
      <c r="G211" s="3"/>
      <c r="H211" s="3"/>
    </row>
    <row r="212" spans="2:8" x14ac:dyDescent="0.2">
      <c r="B212" s="3"/>
      <c r="C212" s="3"/>
      <c r="D212" s="3"/>
      <c r="E212" s="3"/>
      <c r="F212" s="3"/>
      <c r="G212" s="3"/>
      <c r="H212" s="3"/>
    </row>
    <row r="213" spans="2:8" x14ac:dyDescent="0.2">
      <c r="B213" s="3"/>
      <c r="C213" s="3"/>
      <c r="D213" s="3"/>
      <c r="E213" s="3"/>
      <c r="F213" s="3"/>
      <c r="G213" s="3"/>
      <c r="H213" s="3"/>
    </row>
    <row r="214" spans="2:8" x14ac:dyDescent="0.2">
      <c r="B214" s="3"/>
      <c r="C214" s="3"/>
      <c r="D214" s="3"/>
      <c r="E214" s="3"/>
      <c r="F214" s="3"/>
      <c r="G214" s="3"/>
      <c r="H214" s="3"/>
    </row>
    <row r="215" spans="2:8" x14ac:dyDescent="0.2">
      <c r="B215" s="3"/>
      <c r="C215" s="3"/>
      <c r="D215" s="3"/>
      <c r="E215" s="3"/>
      <c r="F215" s="3"/>
      <c r="G215" s="3"/>
      <c r="H215" s="3"/>
    </row>
    <row r="216" spans="2:8" x14ac:dyDescent="0.2">
      <c r="B216" s="3"/>
      <c r="C216" s="3"/>
      <c r="D216" s="3"/>
      <c r="E216" s="3"/>
      <c r="F216" s="3"/>
      <c r="G216" s="3"/>
      <c r="H216" s="3"/>
    </row>
    <row r="217" spans="2:8" x14ac:dyDescent="0.2">
      <c r="B217" s="3"/>
      <c r="C217" s="3"/>
      <c r="D217" s="3"/>
      <c r="E217" s="3"/>
      <c r="F217" s="3"/>
      <c r="G217" s="3"/>
      <c r="H217" s="3"/>
    </row>
    <row r="218" spans="2:8" x14ac:dyDescent="0.2">
      <c r="B218" s="3"/>
      <c r="C218" s="3"/>
      <c r="D218" s="3"/>
      <c r="E218" s="3"/>
      <c r="F218" s="3"/>
      <c r="G218" s="3"/>
      <c r="H218" s="3"/>
    </row>
    <row r="219" spans="2:8" x14ac:dyDescent="0.2">
      <c r="B219" s="3"/>
      <c r="C219" s="3"/>
      <c r="D219" s="3"/>
      <c r="E219" s="3"/>
      <c r="F219" s="3"/>
      <c r="G219" s="3"/>
      <c r="H219" s="3"/>
    </row>
    <row r="220" spans="2:8" x14ac:dyDescent="0.2">
      <c r="B220" s="3"/>
      <c r="C220" s="3"/>
      <c r="D220" s="3"/>
      <c r="E220" s="3"/>
      <c r="F220" s="3"/>
      <c r="G220" s="3"/>
      <c r="H220" s="3"/>
    </row>
    <row r="221" spans="2:8" x14ac:dyDescent="0.2">
      <c r="B221" s="3"/>
      <c r="C221" s="3"/>
      <c r="D221" s="3"/>
      <c r="E221" s="3"/>
      <c r="F221" s="3"/>
      <c r="G221" s="3"/>
      <c r="H221" s="3"/>
    </row>
    <row r="222" spans="2:8" x14ac:dyDescent="0.2">
      <c r="B222" s="3"/>
      <c r="C222" s="3"/>
      <c r="D222" s="3"/>
      <c r="E222" s="3"/>
      <c r="F222" s="3"/>
      <c r="G222" s="3"/>
      <c r="H222" s="3"/>
    </row>
    <row r="223" spans="2:8" x14ac:dyDescent="0.2">
      <c r="B223" s="3"/>
      <c r="C223" s="3"/>
      <c r="D223" s="3"/>
      <c r="E223" s="3"/>
      <c r="F223" s="3"/>
      <c r="G223" s="3"/>
      <c r="H223" s="3"/>
    </row>
    <row r="224" spans="2:8" x14ac:dyDescent="0.2">
      <c r="B224" s="3"/>
      <c r="C224" s="3"/>
      <c r="D224" s="3"/>
      <c r="E224" s="3"/>
      <c r="F224" s="3"/>
      <c r="G224" s="3"/>
      <c r="H224" s="3"/>
    </row>
  </sheetData>
  <mergeCells count="67">
    <mergeCell ref="C130:F130"/>
    <mergeCell ref="E145:H145"/>
    <mergeCell ref="E146:H146"/>
    <mergeCell ref="B84:B86"/>
    <mergeCell ref="C85:C86"/>
    <mergeCell ref="E131:F131"/>
    <mergeCell ref="B133:H133"/>
    <mergeCell ref="E137:F137"/>
    <mergeCell ref="C139:H139"/>
    <mergeCell ref="C128:F128"/>
    <mergeCell ref="C129:F129"/>
    <mergeCell ref="D121:F121"/>
    <mergeCell ref="B123:C123"/>
    <mergeCell ref="C125:F125"/>
    <mergeCell ref="C126:F126"/>
    <mergeCell ref="C127:F127"/>
    <mergeCell ref="D118:E118"/>
    <mergeCell ref="D120:E120"/>
    <mergeCell ref="B113:C113"/>
    <mergeCell ref="E113:G113"/>
    <mergeCell ref="D115:E115"/>
    <mergeCell ref="D116:E116"/>
    <mergeCell ref="D117:E117"/>
    <mergeCell ref="D119:E119"/>
    <mergeCell ref="D82:F82"/>
    <mergeCell ref="B96:H96"/>
    <mergeCell ref="F98:G98"/>
    <mergeCell ref="E105:F105"/>
    <mergeCell ref="B111:H111"/>
    <mergeCell ref="B88:B90"/>
    <mergeCell ref="C89:C90"/>
    <mergeCell ref="B92:B94"/>
    <mergeCell ref="C93:C94"/>
    <mergeCell ref="B57:B59"/>
    <mergeCell ref="C58:C59"/>
    <mergeCell ref="B61:B70"/>
    <mergeCell ref="C62:C65"/>
    <mergeCell ref="B72:B82"/>
    <mergeCell ref="C73:C80"/>
    <mergeCell ref="B45:B47"/>
    <mergeCell ref="C46:C47"/>
    <mergeCell ref="B49:B51"/>
    <mergeCell ref="C50:C51"/>
    <mergeCell ref="B53:B55"/>
    <mergeCell ref="C54:C55"/>
    <mergeCell ref="B29:B35"/>
    <mergeCell ref="C30:C33"/>
    <mergeCell ref="B37:B39"/>
    <mergeCell ref="C38:C39"/>
    <mergeCell ref="B41:B43"/>
    <mergeCell ref="C42:C43"/>
    <mergeCell ref="B17:B19"/>
    <mergeCell ref="C18:C19"/>
    <mergeCell ref="B21:B23"/>
    <mergeCell ref="C22:C23"/>
    <mergeCell ref="B25:B27"/>
    <mergeCell ref="C26:C27"/>
    <mergeCell ref="B8:H8"/>
    <mergeCell ref="B9:H9"/>
    <mergeCell ref="B11:H11"/>
    <mergeCell ref="B13:B15"/>
    <mergeCell ref="C14:C15"/>
    <mergeCell ref="B2:H2"/>
    <mergeCell ref="B4:H4"/>
    <mergeCell ref="D5:F5"/>
    <mergeCell ref="B7:D7"/>
    <mergeCell ref="E7:H7"/>
  </mergeCells>
  <pageMargins left="0.43307086614173229" right="0.27559055118110237" top="0.59055118110236227" bottom="0.39370078740157483" header="0.51181102362204722" footer="0.31496062992125984"/>
  <pageSetup paperSize="9" orientation="portrait" useFirstPageNumber="1" horizontalDpi="300" verticalDpi="300" r:id="rId1"/>
  <headerFoot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6"/>
  <sheetViews>
    <sheetView zoomScaleNormal="100" zoomScalePageLayoutView="60" workbookViewId="0"/>
  </sheetViews>
  <sheetFormatPr defaultRowHeight="12.75" x14ac:dyDescent="0.2"/>
  <cols>
    <col min="1" max="1" width="6.5703125" customWidth="1"/>
    <col min="2" max="2" width="12.42578125" customWidth="1"/>
    <col min="3" max="3" width="13.140625" customWidth="1"/>
    <col min="4" max="4" width="12.140625" customWidth="1"/>
    <col min="5" max="5" width="2.7109375" customWidth="1"/>
    <col min="6" max="9" width="11.5703125"/>
    <col min="10" max="10" width="4.42578125" customWidth="1"/>
    <col min="11" max="1025" width="11.5703125"/>
  </cols>
  <sheetData>
    <row r="1" spans="2:9" x14ac:dyDescent="0.2">
      <c r="F1" s="209" t="s">
        <v>82</v>
      </c>
      <c r="G1" s="209"/>
      <c r="H1" s="209"/>
      <c r="I1" s="209"/>
    </row>
    <row r="3" spans="2:9" x14ac:dyDescent="0.2">
      <c r="B3" s="87" t="s">
        <v>83</v>
      </c>
      <c r="C3" s="87" t="s">
        <v>84</v>
      </c>
      <c r="D3" s="87" t="s">
        <v>85</v>
      </c>
      <c r="F3" s="87" t="s">
        <v>86</v>
      </c>
      <c r="G3" s="87" t="s">
        <v>83</v>
      </c>
      <c r="H3" s="87" t="s">
        <v>84</v>
      </c>
      <c r="I3" s="87" t="s">
        <v>85</v>
      </c>
    </row>
    <row r="4" spans="2:9" x14ac:dyDescent="0.2">
      <c r="C4" s="88">
        <f>F4*H4</f>
        <v>509.27050084499996</v>
      </c>
      <c r="E4" s="88"/>
      <c r="F4" s="89">
        <v>5164.57</v>
      </c>
      <c r="G4" s="90">
        <v>6.5685999999999994E-2</v>
      </c>
      <c r="H4" s="91">
        <f t="shared" ref="H4:H10" si="0">(G4+I4)/2</f>
        <v>9.8608500000000002E-2</v>
      </c>
      <c r="I4" s="90">
        <v>0.13153100000000001</v>
      </c>
    </row>
    <row r="5" spans="2:9" x14ac:dyDescent="0.2">
      <c r="C5" s="88">
        <f t="shared" ref="C5:C10" si="1">(F5-F4)*H5</f>
        <v>363.70709539499995</v>
      </c>
      <c r="E5" s="88"/>
      <c r="F5" s="89">
        <v>10329.14</v>
      </c>
      <c r="G5" s="90">
        <v>4.6896E-2</v>
      </c>
      <c r="H5" s="91">
        <f t="shared" si="0"/>
        <v>7.04235E-2</v>
      </c>
      <c r="I5" s="90">
        <v>9.3951000000000007E-2</v>
      </c>
    </row>
    <row r="6" spans="2:9" x14ac:dyDescent="0.2">
      <c r="C6" s="88">
        <f t="shared" si="1"/>
        <v>873.3798690000001</v>
      </c>
      <c r="E6" s="88"/>
      <c r="F6" s="89">
        <v>25822.84</v>
      </c>
      <c r="G6" s="90">
        <v>3.7580000000000002E-2</v>
      </c>
      <c r="H6" s="91">
        <f t="shared" si="0"/>
        <v>5.6370000000000003E-2</v>
      </c>
      <c r="I6" s="90">
        <v>7.5160000000000005E-2</v>
      </c>
    </row>
    <row r="7" spans="2:9" x14ac:dyDescent="0.2">
      <c r="C7" s="88">
        <f t="shared" si="1"/>
        <v>1090.7055382999999</v>
      </c>
      <c r="E7" s="88"/>
      <c r="F7" s="89">
        <v>51645.69</v>
      </c>
      <c r="G7" s="90">
        <v>2.8105999999999999E-2</v>
      </c>
      <c r="H7" s="91">
        <f t="shared" si="0"/>
        <v>4.2237999999999998E-2</v>
      </c>
      <c r="I7" s="90">
        <v>5.6370000000000003E-2</v>
      </c>
    </row>
    <row r="8" spans="2:9" x14ac:dyDescent="0.2">
      <c r="C8" s="88">
        <f t="shared" si="1"/>
        <v>1455.6337726500001</v>
      </c>
      <c r="E8" s="88"/>
      <c r="F8" s="89">
        <v>103291.38</v>
      </c>
      <c r="G8" s="90">
        <v>1.8790000000000001E-2</v>
      </c>
      <c r="H8" s="91">
        <f t="shared" si="0"/>
        <v>2.8185000000000002E-2</v>
      </c>
      <c r="I8" s="90">
        <v>3.7580000000000002E-2</v>
      </c>
    </row>
    <row r="9" spans="2:9" x14ac:dyDescent="0.2">
      <c r="C9" s="88">
        <f t="shared" si="1"/>
        <v>2177.3306447099999</v>
      </c>
      <c r="E9" s="88"/>
      <c r="F9" s="89">
        <v>258228.45</v>
      </c>
      <c r="G9" s="90">
        <v>9.3159999999999996E-3</v>
      </c>
      <c r="H9" s="91">
        <f t="shared" si="0"/>
        <v>1.4053E-2</v>
      </c>
      <c r="I9" s="90">
        <v>1.8790000000000001E-2</v>
      </c>
    </row>
    <row r="10" spans="2:9" x14ac:dyDescent="0.2">
      <c r="C10" s="88">
        <f t="shared" si="1"/>
        <v>911.28820005</v>
      </c>
      <c r="E10" s="88"/>
      <c r="F10" s="89">
        <v>516456.9</v>
      </c>
      <c r="G10" s="90">
        <v>2.3530000000000001E-3</v>
      </c>
      <c r="H10" s="91">
        <f t="shared" si="0"/>
        <v>3.529E-3</v>
      </c>
      <c r="I10" s="90">
        <v>4.705E-3</v>
      </c>
    </row>
    <row r="11" spans="2:9" x14ac:dyDescent="0.2">
      <c r="D11" s="88"/>
      <c r="E11" s="88"/>
      <c r="F11" s="89"/>
      <c r="G11" s="90"/>
      <c r="H11" s="91"/>
      <c r="I11" s="90"/>
    </row>
    <row r="12" spans="2:9" x14ac:dyDescent="0.2">
      <c r="C12" s="92">
        <f>Onorario!F63</f>
        <v>0</v>
      </c>
      <c r="E12" s="93"/>
      <c r="F12" s="93"/>
      <c r="H12" s="92">
        <f>IF(C12=0,0,IF(C12*H4&lt;145.12,145.12,IF(C12&lt;=F4,C12*H4,IF(C12&lt;=F5,C4+(C12-F4)*H5,IF(C12&lt;=F6,C4+C5+(C12-F5)*H6,IF(C12&lt;=F7,C4+C5+C6+(C12-F6)*H7,IF(C12&lt;=F8,C4+C5+C6+C7+(C12-F7)*H8,IF(C12&lt;=F9,C4+C5+C6+C7+C8+(C12-F8)*H9,IF(C12&lt;=F10,C4+C5+C6+C7+C8+C9+(C12-F9)*H10,C4+C5+C6+C7+C8+C9+C10)))))))))</f>
        <v>0</v>
      </c>
    </row>
    <row r="13" spans="2:9" x14ac:dyDescent="0.2">
      <c r="C13" s="92">
        <f>Onorario!F64</f>
        <v>0</v>
      </c>
      <c r="E13" s="93"/>
      <c r="F13" s="93"/>
      <c r="H13" s="92">
        <f>IF(C13=0,0,IF(C13*H4&lt;145.12,145.12,IF(C13&lt;=F4,C13*H4,IF(C13&lt;=F5,C4+(C13-F4)*H5,IF(C13&lt;=F6,C4+C5+(C13-F5)*H6,IF(C13&lt;=F7,C4+C5+C6+(C13-F6)*H7,IF(C13&lt;=F8,C4+C5+C6+C7+(C13-F7)*H8,IF(C13&lt;=F9,C4+C5+C6+C7+C8+(C13-F8)*H9,IF(C13&lt;=F10,C4+C5+C6+C7+C8+C9+(C13-F9)*H10,C4+C5+C6+C7+C8+C9+C10)))))))))</f>
        <v>0</v>
      </c>
    </row>
    <row r="14" spans="2:9" x14ac:dyDescent="0.2">
      <c r="C14" s="92">
        <f>Onorario!F65</f>
        <v>0</v>
      </c>
      <c r="E14" s="93"/>
      <c r="F14" s="93"/>
      <c r="H14" s="92">
        <f>IF(C14=0,0,IF(C14*H4&lt;145.12,145.12,IF(C14&lt;=F4,C14*H4,IF(C14&lt;=F5,C4+(C14-F4)*H5,IF(C14&lt;=F6,C4+C5+(C14-F5)*H6,IF(C14&lt;=F7,C4+C5+C6+(C14-F6)*H7,IF(C14&lt;=F8,C4+C5+C6+C7+(C14-F7)*H8,IF(C14&lt;=F9,C4+C5+C6+C7+C8+(C14-F8)*H9,IF(C14&lt;=F10,C4+C5+C6+C7+C8+C9+(C14-F9)*H10,C4+C5+C6+C7+C8+C9+C10)))))))))</f>
        <v>0</v>
      </c>
    </row>
    <row r="15" spans="2:9" x14ac:dyDescent="0.2">
      <c r="C15" s="92">
        <f>Onorario!F66</f>
        <v>0</v>
      </c>
      <c r="E15" s="93"/>
      <c r="F15" s="93"/>
      <c r="H15" s="92">
        <f>IF(C15=0,0,IF(C15*H4&lt;145.12,145.12,IF(C15&lt;=F4,C15*H4,IF(C15&lt;=F5,C4+(C15-F4)*H5,IF(C15&lt;=F6,C4+C5+(C15-F5)*H6,IF(C15&lt;=F7,C4+C5+C6+(C15-F6)*H7,IF(C15&lt;=F8,C4+C5+C6+C7+(C14-F7)*H8,IF(C14&lt;=F9,C4+C5+C6+C7+C8+(C14-F8)*H9,IF(C14&lt;=F10,C4+C5+C6+C7+C8+C9+(C14-F9)*H10,C4+C5+C6+C7+C8+C9+C10)))))))))</f>
        <v>0</v>
      </c>
    </row>
    <row r="16" spans="2:9" x14ac:dyDescent="0.2">
      <c r="C16" s="92">
        <f>Onorario!F67</f>
        <v>0</v>
      </c>
      <c r="E16" s="93"/>
      <c r="F16" s="93"/>
      <c r="H16" s="92">
        <f>IF(C16=0,0,IF(C16*H4&lt;145.12,145.12,IF(C16&lt;=F4,C16*H4,IF(C16&lt;=F5,C4+(C16-F4)*H5,IF(C16&lt;=F6,C4+C5+(C16-F5)*H6,IF(C16&lt;=F7,C4+C5+C6+(C16-F6)*H7,IF(C16&lt;=F8,C4+C5+C6+C7+(C14-F7)*H8,IF(C14&lt;=F9,C4+C5+C6+C7+C8+(C14-F8)*H9,IF(C14&lt;=F10,C4+C5+C6+C7+C8+C9+(C14-F9)*H10,C4+C5+C6+C7+C8+C9+C10)))))))))</f>
        <v>0</v>
      </c>
    </row>
    <row r="17" spans="2:12" x14ac:dyDescent="0.2">
      <c r="C17" s="92">
        <f>Onorario!F68</f>
        <v>0</v>
      </c>
      <c r="E17" s="93"/>
      <c r="F17" s="93"/>
      <c r="H17" s="92">
        <f>IF(C17=0,0,IF(C17*H4&lt;145.12,145.12,IF(C17&lt;=F4,C17*H4,IF(C17&lt;=F5,C4+(C17-F4)*H5,IF(C17&lt;=F6,C4+C5+(C17-F5)*H6,IF(C17&lt;=F7,C4+C5+C6+(C17-F6)*H7,IF(C17&lt;=F8,C4+C5+C6+C7+(C14-F7)*H8,IF(C14&lt;=F9,C4+C5+C6+C7+C8+(C14-F8)*H9,IF(C14&lt;=F10,C4+C5+C6+C7+C8+C9+(C14-F9)*H10,C4+C5+C6+C7+C8+C9+C10)))))))))</f>
        <v>0</v>
      </c>
    </row>
    <row r="20" spans="2:12" x14ac:dyDescent="0.2">
      <c r="F20" s="209" t="s">
        <v>87</v>
      </c>
      <c r="G20" s="209"/>
      <c r="H20" s="209"/>
      <c r="I20" s="209"/>
    </row>
    <row r="22" spans="2:12" x14ac:dyDescent="0.2">
      <c r="B22" s="87" t="s">
        <v>83</v>
      </c>
      <c r="C22" s="87" t="s">
        <v>84</v>
      </c>
      <c r="D22" s="87" t="s">
        <v>85</v>
      </c>
      <c r="F22" s="87" t="s">
        <v>86</v>
      </c>
      <c r="G22" s="87" t="s">
        <v>83</v>
      </c>
      <c r="H22" s="87" t="s">
        <v>84</v>
      </c>
      <c r="I22" s="87" t="s">
        <v>85</v>
      </c>
    </row>
    <row r="23" spans="2:12" x14ac:dyDescent="0.2">
      <c r="B23" s="88">
        <f>F23*G23</f>
        <v>53.009146479999998</v>
      </c>
      <c r="C23" s="88">
        <f>F23*H23</f>
        <v>79.919138464999989</v>
      </c>
      <c r="D23" s="88">
        <f>F23*I23</f>
        <v>106.82913044999998</v>
      </c>
      <c r="F23" s="89">
        <v>5164.57</v>
      </c>
      <c r="G23" s="90">
        <v>1.0264000000000001E-2</v>
      </c>
      <c r="H23" s="90">
        <f t="shared" ref="H23:H29" si="2">(G23+I23)/2</f>
        <v>1.5474499999999999E-2</v>
      </c>
      <c r="I23" s="90">
        <v>2.0684999999999999E-2</v>
      </c>
    </row>
    <row r="24" spans="2:12" x14ac:dyDescent="0.2">
      <c r="B24" s="88">
        <f t="shared" ref="B24:B29" si="3">(F24-F23)*G24</f>
        <v>48.113134119999998</v>
      </c>
      <c r="C24" s="88">
        <f t="shared" ref="C24:C29" si="4">(F24-F23)*H24</f>
        <v>72.577702209999998</v>
      </c>
      <c r="D24" s="88">
        <f t="shared" ref="D24:D29" si="5">(F24-F23)*I24</f>
        <v>97.042270299999998</v>
      </c>
      <c r="F24" s="89">
        <v>10329.14</v>
      </c>
      <c r="G24" s="90">
        <v>9.3159999999999996E-3</v>
      </c>
      <c r="H24" s="90">
        <f t="shared" si="2"/>
        <v>1.4053E-2</v>
      </c>
      <c r="I24" s="90">
        <v>1.8790000000000001E-2</v>
      </c>
    </row>
    <row r="25" spans="2:12" x14ac:dyDescent="0.2">
      <c r="B25" s="88">
        <f t="shared" si="3"/>
        <v>129.66677530000001</v>
      </c>
      <c r="C25" s="88">
        <f t="shared" si="4"/>
        <v>195.71641840000001</v>
      </c>
      <c r="D25" s="88">
        <f t="shared" si="5"/>
        <v>261.76606150000003</v>
      </c>
      <c r="F25" s="89">
        <v>25822.84</v>
      </c>
      <c r="G25" s="90">
        <v>8.3689999999999997E-3</v>
      </c>
      <c r="H25" s="90">
        <f t="shared" si="2"/>
        <v>1.2632000000000001E-2</v>
      </c>
      <c r="I25" s="90">
        <v>1.6895E-2</v>
      </c>
    </row>
    <row r="26" spans="2:12" x14ac:dyDescent="0.2">
      <c r="B26" s="88">
        <f t="shared" si="3"/>
        <v>146.77707940000002</v>
      </c>
      <c r="C26" s="88">
        <f t="shared" si="4"/>
        <v>218.13852537500003</v>
      </c>
      <c r="D26" s="88">
        <f t="shared" si="5"/>
        <v>289.49997135000001</v>
      </c>
      <c r="F26" s="89">
        <v>51645.69</v>
      </c>
      <c r="G26" s="90">
        <v>5.6839999999999998E-3</v>
      </c>
      <c r="H26" s="90">
        <f t="shared" si="2"/>
        <v>8.4475000000000001E-3</v>
      </c>
      <c r="I26" s="90">
        <v>1.1211E-2</v>
      </c>
    </row>
    <row r="27" spans="2:12" x14ac:dyDescent="0.2">
      <c r="B27" s="88">
        <f t="shared" si="3"/>
        <v>195.7371651</v>
      </c>
      <c r="C27" s="88">
        <f t="shared" si="4"/>
        <v>293.57992480500002</v>
      </c>
      <c r="D27" s="88">
        <f t="shared" si="5"/>
        <v>391.42268451000001</v>
      </c>
      <c r="F27" s="89">
        <v>103291.38</v>
      </c>
      <c r="G27" s="90">
        <v>3.79E-3</v>
      </c>
      <c r="H27" s="90">
        <f t="shared" si="2"/>
        <v>5.6845000000000003E-3</v>
      </c>
      <c r="I27" s="90">
        <v>7.5789999999999998E-3</v>
      </c>
    </row>
    <row r="28" spans="2:12" x14ac:dyDescent="0.2">
      <c r="B28" s="88">
        <f t="shared" si="3"/>
        <v>440.33115293999998</v>
      </c>
      <c r="C28" s="88">
        <f t="shared" si="4"/>
        <v>660.49672940999994</v>
      </c>
      <c r="D28" s="88">
        <f t="shared" si="5"/>
        <v>880.66230587999996</v>
      </c>
      <c r="F28" s="89">
        <v>258228.45</v>
      </c>
      <c r="G28" s="90">
        <v>2.8419999999999999E-3</v>
      </c>
      <c r="H28" s="90">
        <f t="shared" si="2"/>
        <v>4.2629999999999994E-3</v>
      </c>
      <c r="I28" s="90">
        <v>5.6839999999999998E-3</v>
      </c>
    </row>
    <row r="29" spans="2:12" x14ac:dyDescent="0.2">
      <c r="B29" s="88">
        <f t="shared" si="3"/>
        <v>122.40028529999999</v>
      </c>
      <c r="C29" s="88">
        <f t="shared" si="4"/>
        <v>183.47131372500002</v>
      </c>
      <c r="D29" s="88">
        <f t="shared" si="5"/>
        <v>244.54234215000002</v>
      </c>
      <c r="F29" s="89">
        <v>516456.9</v>
      </c>
      <c r="G29" s="90">
        <v>4.7399999999999997E-4</v>
      </c>
      <c r="H29" s="90">
        <f t="shared" si="2"/>
        <v>7.1049999999999998E-4</v>
      </c>
      <c r="I29" s="90">
        <v>9.4700000000000003E-4</v>
      </c>
    </row>
    <row r="31" spans="2:12" x14ac:dyDescent="0.2">
      <c r="C31" s="92">
        <f>Onorario!F74</f>
        <v>0</v>
      </c>
      <c r="G31" s="92">
        <f>IF(C31=0,0,IF(C31*G23&lt;145.12,145.12,IF(C31&lt;=F23,C31*G23,IF(C31&lt;=F24,B23+(C31-F23)*G24,IF(C31&lt;=F25,B23+B24+(C31-F24)*G25,IF(C31&lt;=F26,B23+B24+B25+(C31-F25)*G26,IF(C31&lt;=F27,B23+B24+B25+B26+(C31-F26)*G27,IF(C31&lt;=F28,B23+B24+B25+B26+B27+(C31-F27)*G28,IF(C31&lt;=F29,B23+B24+B25+B26+B27+B28+(C31-F28)*G29,B23+B24+B25+B26+B27+B28+B29)))))))))</f>
        <v>0</v>
      </c>
      <c r="H31" s="92">
        <f>IF(C31=0,0,IF(C31*H23&lt;145.12,145.12,IF(C31&lt;=F23,C31*H23,IF(C31&lt;=F24,C23+(C31-F23)*H24,IF(C31&lt;=F25,C23+C24+(C31-F24)*H25,IF(C31&lt;=F26,C23+C24+C25+(C31-F25)*H26,IF(C31&lt;=F27,C23+C24+C25+C26+(C31-F26)*H27,IF(C31&lt;=F28,C23+C24+C25+C26+C27+(C31-F27)*H28,IF(C31&lt;=F29,C23+C24+C25+C26+C27+C28+(C31-F28)*H29,C23+C24+C25+C26+C27+C28+C29)))))))))</f>
        <v>0</v>
      </c>
      <c r="I31" s="92">
        <f>IF(C31=0,0,IF(C31*I23&lt;145.12,145.12,IF(C31&lt;=F23,C31*I23,IF(C31&lt;=F24,D23+(C31-F23)*I24,IF(C31&lt;=F25,D23+D24+(C31-F24)*I25,IF(C31&lt;=F26,D23+D24+D25+(C31-F25)*I26,IF(C31&lt;=F27,D23+D24+D25+D26+(C31-F26)*I27,IF(C31&lt;=F28,D23+D24+D25+D26+D27+(C31-F27)*I28,IF(C31&lt;=F29,D23+D24+D25+D26+D27+D28+(C31-F28)*I29,D23+D24+D25+D26+D27+D28+D29)))))))))</f>
        <v>0</v>
      </c>
      <c r="K31">
        <f t="shared" ref="K31:K36" si="6">PRODUCT(I31,2)</f>
        <v>0</v>
      </c>
      <c r="L31" s="93">
        <v>0</v>
      </c>
    </row>
    <row r="32" spans="2:12" x14ac:dyDescent="0.2">
      <c r="C32" s="92">
        <f>Onorario!F75</f>
        <v>0</v>
      </c>
      <c r="G32" s="92">
        <f>IF(C32=0,0,IF(C32*G23&lt;145.12,145.12,IF(C32&lt;=F23,C32*G23,IF(C32&lt;=F24,B23+(C32-F23)*G24,IF(C32&lt;=F25,B23+B24+(C32-F24)*G25,IF(C32&lt;=F26,B23+B24+B25+(C32-F25)*G26,IF(C32&lt;=F27,B23+B24+B25+B26+(C32-F26)*G27,IF(C32&lt;=F28,B23+B24+B25+B26+B27+(C32-F27)*G28,IF(C32&lt;=F29,B23+B24+B25+B26+B27+B28+(C32-F28)*G29,B23+B24+B25+B26+B27+B28+B29)))))))))</f>
        <v>0</v>
      </c>
      <c r="H32" s="92">
        <f>IF(C32=0,0,IF(C32*H23&lt;145.12,145.12,IF(C32&lt;=F23,C32*H23,IF(C32&lt;=F24,C23+(C32-F23)*H24,IF(C32&lt;=F25,C23+C24+(C32-F24)*H25,IF(C32&lt;=F26,C23+C24+C25+(C32-F25)*H26,IF(C32&lt;=F27,C23+C24+C25+C26+(C32-F26)*H27,IF(C32&lt;=F28,C23+C24+C25+C26+C27+(C32-F27)*H28,IF(C32&lt;=F29,C23+C24+C25+C26+C27+C28+(C32-F28)*H29,C23+C24+C25+C26+C27+C28+C29)))))))))</f>
        <v>0</v>
      </c>
      <c r="I32" s="92">
        <f>IF(C32=0,0,IF(C32*I23&lt;145.12,145.12,IF(C32&lt;=F23,C32*I23,IF(C32&lt;=F24,D23+(C32-F23)*I24,IF(C32&lt;=F25,D23+D24+(C32-F24)*I25,IF(C32&lt;=F26,D23+D24+D25+(C32-F25)*I26,IF(C32&lt;=F27,D23+D24+D25+D26+(C32-F26)*I27,IF(C32&lt;=F28,D23+D24+D25+D26+D27+(C32-F27)*I28,IF(C32&lt;=F29,D23+D24+D25+D26+D27+D28+(C32-F28)*I29,D23+D24+D25+D26+D27+D28+D29)))))))))</f>
        <v>0</v>
      </c>
      <c r="K32">
        <f t="shared" si="6"/>
        <v>0</v>
      </c>
      <c r="L32" s="93">
        <v>0</v>
      </c>
    </row>
    <row r="33" spans="3:12" x14ac:dyDescent="0.2">
      <c r="C33" s="92">
        <f>Onorario!F76</f>
        <v>0</v>
      </c>
      <c r="G33" s="92">
        <f>IF(C33=0,0,IF(C33*G23&lt;145.12,145.12,IF(C33&lt;=F23,C33*G23,IF(C33&lt;=F24,B23+(C33-F23)*G24,IF(C33&lt;=F25,B23+B24+(C33-F24)*G25,IF(C33&lt;=F26,B23+B24+B25+(C33-F25)*G26,IF(C33&lt;=F27,B23+B24+B25+B26+(C33-F26)*G27,IF(C33&lt;=F28,B23+B24+B25+B26+B27+(C33-F27)*G28,IF(C33&lt;=F29,B23+B24+B25+B26+B27+B28+(C33-F28)*G29,B23+B24+B25+B26+B27+B28+B29)))))))))</f>
        <v>0</v>
      </c>
      <c r="H33" s="92">
        <f>IF(C33=0,0,IF(C33*H23&lt;145.12,145.12,IF(C33&lt;=F23,C33*H23,IF(C33&lt;=F24,C23+(C33-F23)*H24,IF(C33&lt;=F25,C23+C24+(C33-F24)*H25,IF(C33&lt;=F26,C23+C24+C25+(C33-F25)*H26,IF(C33&lt;=F27,C23+C24+C25+C26+(C33-F26)*H27,IF(C33&lt;=F28,C23+C24+C25+C26+C27+(C33-F27)*H28,IF(C33&lt;=F29,C23+C24+C25+C26+C27+C28+(C33-F28)*H29,C23+C24+C25+C26+C27+C28+C29)))))))))</f>
        <v>0</v>
      </c>
      <c r="I33" s="92">
        <f>IF(C33=0,0,IF(C33*I23&lt;145.12,145.12,IF(C33&lt;=F23,C33*I23,IF(C33&lt;=F24,D23+(C33-F23)*I24,IF(C33&lt;=F25,D23+D24+(C33-F24)*I25,IF(C33&lt;=F26,D23+D24+D25+(C33-F25)*I26,IF(C33&lt;=F27,D23+D24+D25+D26+(C33-F26)*I27,IF(C33&lt;=F28,D23+D24+D25+D26+D27+(C33-F27)*I28,IF(C33&lt;=F29,D23+D24+D25+D26+D27+D28+(C33-F28)*I29,D23+D24+D25+D26+D27+D28+D29)))))))))</f>
        <v>0</v>
      </c>
      <c r="K33">
        <f t="shared" si="6"/>
        <v>0</v>
      </c>
      <c r="L33" s="93">
        <v>0</v>
      </c>
    </row>
    <row r="34" spans="3:12" x14ac:dyDescent="0.2">
      <c r="C34" s="92">
        <f>Onorario!F77</f>
        <v>0</v>
      </c>
      <c r="G34" s="92">
        <f>IF(C34=0,0,IF(C34*G23&lt;145.12,145.12,IF(C34&lt;=F23,C34*G23,IF(C34&lt;=F24,B23+(C34-F23)*G24,IF(C34&lt;=F25,B23+B24+(C34-F24)*G25,IF(C34&lt;=F26,B23+B24+B25+(C34-F25)*G26,IF(C34&lt;=F27,B23+B24+B25+B26+(C34-F26)*G27,IF(C34&lt;=F28,B23+B24+B25+B26+B27+(C34-F27)*G28,IF(C34&lt;=F29,B23+B24+B25+B26+B27+B28+(C34-F28)*G29,B23+B24+B25+B26+B27+B28+B29)))))))))</f>
        <v>0</v>
      </c>
      <c r="H34" s="92">
        <f>IF(C34=0,0,IF(C34*H23&lt;145.12,145.12,IF(C34&lt;=F23,C34*H23,IF(C34&lt;=F24,C23+(C34-F23)*H24,IF(C34&lt;=F25,C23+C24+(C34-F24)*H25,IF(C34&lt;=F26,C23+C24+C25+(C34-F25)*H26,IF(C34&lt;=F27,C23+C24+C25+C26+(C34-F26)*H27,IF(C34&lt;=F28,C23+C24+C25+C26+C27+(C34-F27)*H28,IF(C34&lt;=F29,C23+C24+C25+C26+C27+C28+(C34-F28)*H29,C23+C24+C25+C26+C27+C28+C29)))))))))</f>
        <v>0</v>
      </c>
      <c r="I34" s="92">
        <f>IF(C34=0,0,IF(C34*I23&lt;145.12,145.12,IF(C34&lt;=F23,C34*I23,IF(C34&lt;=F24,D23+(C34-F23)*I24,IF(C34&lt;=F25,D23+D24+(C34-F24)*I25,IF(C34&lt;=F26,D23+D24+D25+(C34-F25)*I26,IF(C34&lt;=F27,D23+D24+D25+D26+(C34-F26)*I27,IF(C34&lt;=F28,D23+D24+D25+D26+D27+(C34-F27)*I28,IF(C34&lt;=F29,D23+D24+D25+D26+D27+D28+(C34-F28)*I29,D23+D24+D25+D26+D27+D28+D29)))))))))</f>
        <v>0</v>
      </c>
      <c r="K34">
        <f t="shared" si="6"/>
        <v>0</v>
      </c>
      <c r="L34" s="93">
        <v>0</v>
      </c>
    </row>
    <row r="35" spans="3:12" x14ac:dyDescent="0.2">
      <c r="C35" s="92">
        <f>Onorario!F78</f>
        <v>0</v>
      </c>
      <c r="G35" s="92">
        <f>IF(C35=0,0,IF(C35*G23&lt;145.12,145.12,IF(C35&lt;=F23,C35*G23,IF(C35&lt;=F24,B23+(C35-F23)*G24,IF(C35&lt;=F25,B23+B24+(C35-F24)*G25,IF(C35&lt;=F26,B23+B24+B25+(C35-F25)*G26,IF(C35&lt;=F27,B23+B24+B25+B26+(C35-F26)*G27,IF(C35&lt;=F28,B23+B24+B25+B26+B27+(C35-F27)*G28,IF(C35&lt;=F29,B23+B24+B25+B26+B27+B28+(C35-F28)*G29,B23+B24+B25+B26+B27+B28+B29)))))))))</f>
        <v>0</v>
      </c>
      <c r="H35" s="92">
        <f>IF(C35=0,0,IF(C35*H23&lt;145.12,145.12,IF(C35&lt;=F23,C35*H23,IF(C35&lt;=F24,C23+(C35-F23)*H24,IF(C35&lt;=F25,C23+C24+(C35-F24)*H25,IF(C35&lt;=F26,C23+C24+C25+(C35-F25)*H26,IF(C35&lt;=F27,C23+C24+C25+C26+(C35-F26)*H27,IF(C35&lt;=F28,C23+C24+C25+C26+C27+(C35-F27)*H28,IF(C35&lt;=F29,C23+C24+C25+C26+C27+C28+(C35-F28)*H29,C23+C24+C25+C26+C27+C28+C29)))))))))</f>
        <v>0</v>
      </c>
      <c r="I35" s="92">
        <f>IF(C35=0,0,IF(C35*I23&lt;145.12,145.12,IF(C35&lt;=F23,C35*I23,IF(C35&lt;=F24,D23+(C35-F23)*I24,IF(C35&lt;=F25,D23+D24+(C35-F24)*I25,IF(C35&lt;=F26,D23+D24+D25+(C35-F25)*I26,IF(C35&lt;=F27,D23+D24+D25+D26+(C35-F26)*I27,IF(C35&lt;=F28,D23+D24+D25+D26+D27+(C35-F27)*I28,IF(C35&lt;=F29,D23+D24+D25+D26+D27+D28+(C35-F28)*I29,D23+D24+D25+D26+D27+D28+D29)))))))))</f>
        <v>0</v>
      </c>
      <c r="K35">
        <f t="shared" si="6"/>
        <v>0</v>
      </c>
      <c r="L35" s="93">
        <v>0</v>
      </c>
    </row>
    <row r="36" spans="3:12" x14ac:dyDescent="0.2">
      <c r="C36" s="92">
        <f>Onorario!F79</f>
        <v>0</v>
      </c>
      <c r="G36" s="92">
        <f>IF(C36=0,0,IF(C36*G23&lt;145.12,145.12,IF(C36&lt;=F23,C36*G23,IF(C36&lt;=F24,B23+(C36-F23)*G24,IF(C36&lt;=F25,B23+B24+(C36-F24)*G25,IF(C36&lt;=F26,B23+B24+B25+(C36-F25)*G26,IF(C36&lt;=F27,B23+B24+B25+B26+(C36-F26)*G27,IF(C36&lt;=F28,B23+B24+B25+B26+B27+(C36-F27)*G28,IF(C36&lt;=F29,B23+B24+B25+B26+B27+B28+(C36-F28)*G29,B23+B24+B25+B26+B27+B28+B29)))))))))</f>
        <v>0</v>
      </c>
      <c r="H36" s="92">
        <f>IF(C36=0,0,IF(C36*H23&lt;145.12,145.12,IF(C36&lt;=F23,C36*H23,IF(C36&lt;=F24,C23+(C36-F23)*H24,IF(C36&lt;=F25,C23+C24+(C36-F24)*H25,IF(C36&lt;=F26,C23+C24+C25+(C36-F25)*H26,IF(C36&lt;=F27,C23+C24+C25+C26+(C36-F26)*H27,IF(C36&lt;=F28,C23+C24+C25+C26+C27+(C36-F27)*H28,IF(C36&lt;=F29,C23+C24+C25+C26+C27+C28+(C36-F28)*H29,C23+C24+C25+C26+C27+C28+C29)))))))))</f>
        <v>0</v>
      </c>
      <c r="I36" s="92">
        <f>IF(C36=0,0,IF(C36*I23&lt;145.12,145.12,IF(C36&lt;=F23,C36*I23,IF(C36&lt;=F24,D23+(C36-F23)*I24,IF(C36&lt;=F25,D23+D24+(C36-F24)*I25,IF(C36&lt;=F26,D23+D24+D25+(C36-F25)*I26,IF(C36&lt;=F27,D23+D24+D25+D26+(C36-F26)*I27,IF(C36&lt;=F28,D23+D24+D25+D26+D27+(C36-F27)*I28,IF(C36&lt;=F29,D23+D24+D25+D26+D27+D28+(C36-F28)*I29,D23+D24+D25+D26+D27+D28+D29)))))))))</f>
        <v>0</v>
      </c>
      <c r="K36">
        <f t="shared" si="6"/>
        <v>0</v>
      </c>
      <c r="L36" s="93">
        <v>0</v>
      </c>
    </row>
  </sheetData>
  <mergeCells count="2">
    <mergeCell ref="F1:I1"/>
    <mergeCell ref="F20:I20"/>
  </mergeCells>
  <pageMargins left="0.438194444444444" right="0.28958333333333303" top="0.44652777777777802" bottom="0.46597222222222201" header="0.51180555555555496" footer="0.327083333333333"/>
  <pageSetup orientation="portrait" horizontalDpi="300" verticalDpi="300" r:id="rId1"/>
  <headerFoot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85"/>
  <sheetViews>
    <sheetView zoomScaleNormal="100" zoomScalePageLayoutView="60" workbookViewId="0"/>
  </sheetViews>
  <sheetFormatPr defaultRowHeight="15" x14ac:dyDescent="0.2"/>
  <cols>
    <col min="1" max="1" width="4.5703125" style="4" customWidth="1"/>
    <col min="2" max="2" width="4.5703125" style="2" customWidth="1"/>
    <col min="3" max="3" width="49.28515625" style="2" customWidth="1"/>
    <col min="4" max="4" width="1.28515625" style="2" customWidth="1"/>
    <col min="5" max="5" width="5.5703125" style="2" customWidth="1"/>
    <col min="6" max="6" width="13.140625" style="2" customWidth="1"/>
    <col min="7" max="7" width="12.140625" style="2" customWidth="1"/>
    <col min="8" max="8" width="10.42578125" style="2" customWidth="1"/>
    <col min="9" max="1023" width="11.5703125" style="2"/>
    <col min="1024" max="1025" width="11.5703125" style="4"/>
  </cols>
  <sheetData>
    <row r="1" spans="1:1024" ht="18.75" x14ac:dyDescent="0.2">
      <c r="B1" s="94"/>
    </row>
    <row r="2" spans="1:1024" s="2" customFormat="1" ht="18.75" x14ac:dyDescent="0.2">
      <c r="A2" s="4"/>
      <c r="B2" s="210"/>
      <c r="C2" s="210"/>
      <c r="D2" s="210"/>
      <c r="E2" s="210"/>
      <c r="F2" s="210"/>
      <c r="G2" s="210"/>
      <c r="H2" s="210"/>
      <c r="AMJ2" s="4"/>
    </row>
    <row r="3" spans="1:1024" s="2" customFormat="1" x14ac:dyDescent="0.2">
      <c r="A3" s="4"/>
      <c r="AMJ3" s="4"/>
    </row>
    <row r="4" spans="1:1024" s="2" customFormat="1" x14ac:dyDescent="0.2">
      <c r="A4" s="4"/>
      <c r="B4" s="211"/>
      <c r="C4" s="211"/>
      <c r="D4" s="211"/>
      <c r="E4" s="211"/>
      <c r="F4" s="211"/>
      <c r="G4" s="211"/>
      <c r="H4" s="211"/>
      <c r="AMJ4" s="4"/>
    </row>
    <row r="5" spans="1:1024" s="2" customFormat="1" x14ac:dyDescent="0.2">
      <c r="A5" s="4"/>
      <c r="B5" s="14"/>
      <c r="C5" s="95"/>
      <c r="D5" s="211"/>
      <c r="E5" s="211"/>
      <c r="F5" s="211"/>
      <c r="G5" s="96"/>
      <c r="AMJ5" s="4"/>
    </row>
    <row r="6" spans="1:1024" s="2" customFormat="1" x14ac:dyDescent="0.2">
      <c r="A6" s="4"/>
      <c r="B6" s="14"/>
      <c r="AMJ6" s="4"/>
    </row>
    <row r="7" spans="1:1024" s="2" customFormat="1" x14ac:dyDescent="0.2">
      <c r="A7" s="4"/>
      <c r="B7" s="212"/>
      <c r="C7" s="212"/>
      <c r="D7" s="212"/>
      <c r="E7" s="213"/>
      <c r="F7" s="213"/>
      <c r="G7" s="213"/>
      <c r="H7" s="213"/>
      <c r="AMJ7" s="4"/>
    </row>
    <row r="8" spans="1:1024" s="2" customFormat="1" ht="24.4" customHeight="1" x14ac:dyDescent="0.2">
      <c r="A8" s="4"/>
      <c r="B8" s="214"/>
      <c r="C8" s="214"/>
      <c r="D8" s="214"/>
      <c r="E8" s="214"/>
      <c r="F8" s="214"/>
      <c r="G8" s="214"/>
      <c r="H8" s="214"/>
      <c r="AMJ8" s="4"/>
    </row>
    <row r="9" spans="1:1024" s="2" customFormat="1" ht="24.4" customHeight="1" x14ac:dyDescent="0.2">
      <c r="A9" s="4"/>
      <c r="B9" s="214"/>
      <c r="C9" s="214"/>
      <c r="D9" s="214"/>
      <c r="E9" s="214"/>
      <c r="F9" s="214"/>
      <c r="G9" s="214"/>
      <c r="H9" s="214"/>
      <c r="AMJ9" s="4"/>
    </row>
    <row r="10" spans="1:1024" ht="25.7" customHeight="1" x14ac:dyDescent="0.2"/>
    <row r="11" spans="1:1024" ht="15.75" x14ac:dyDescent="0.2">
      <c r="B11" s="177" t="s">
        <v>6</v>
      </c>
      <c r="C11" s="177"/>
      <c r="D11" s="177"/>
      <c r="E11" s="177"/>
      <c r="F11" s="177"/>
      <c r="G11" s="177"/>
      <c r="H11" s="177"/>
    </row>
    <row r="13" spans="1:1024" ht="48" x14ac:dyDescent="0.2">
      <c r="B13" s="178" t="s">
        <v>7</v>
      </c>
      <c r="C13" s="15" t="s">
        <v>8</v>
      </c>
      <c r="D13" s="97"/>
      <c r="E13" s="61"/>
      <c r="F13" s="61"/>
      <c r="G13" s="61"/>
      <c r="H13" s="98"/>
    </row>
    <row r="14" spans="1:1024" ht="15.2" customHeight="1" x14ac:dyDescent="0.2">
      <c r="B14" s="178"/>
      <c r="C14" s="180" t="s">
        <v>9</v>
      </c>
      <c r="D14" s="99"/>
      <c r="E14" s="100" t="s">
        <v>10</v>
      </c>
      <c r="F14" s="100" t="s">
        <v>11</v>
      </c>
      <c r="G14" s="100" t="s">
        <v>12</v>
      </c>
      <c r="H14" s="101"/>
    </row>
    <row r="15" spans="1:1024" x14ac:dyDescent="0.2">
      <c r="B15" s="178"/>
      <c r="C15" s="178"/>
      <c r="D15" s="66"/>
      <c r="E15" s="102"/>
      <c r="F15" s="103">
        <v>300</v>
      </c>
      <c r="G15" s="104">
        <f>E15*F15</f>
        <v>0</v>
      </c>
      <c r="H15" s="13"/>
    </row>
    <row r="16" spans="1:1024" ht="10.35" customHeight="1" x14ac:dyDescent="0.2"/>
    <row r="17" spans="2:10" ht="48" x14ac:dyDescent="0.2">
      <c r="B17" s="178" t="s">
        <v>13</v>
      </c>
      <c r="C17" s="27" t="s">
        <v>14</v>
      </c>
      <c r="D17" s="105"/>
      <c r="E17" s="61"/>
      <c r="F17" s="61"/>
      <c r="G17" s="61"/>
      <c r="H17" s="98"/>
    </row>
    <row r="18" spans="2:10" ht="15.2" customHeight="1" x14ac:dyDescent="0.2">
      <c r="B18" s="178"/>
      <c r="C18" s="180" t="s">
        <v>15</v>
      </c>
      <c r="D18" s="99"/>
      <c r="E18" s="100" t="s">
        <v>10</v>
      </c>
      <c r="F18" s="100" t="s">
        <v>11</v>
      </c>
      <c r="G18" s="100" t="s">
        <v>12</v>
      </c>
      <c r="H18" s="101"/>
    </row>
    <row r="19" spans="2:10" x14ac:dyDescent="0.2">
      <c r="B19" s="178"/>
      <c r="C19" s="178"/>
      <c r="D19" s="66"/>
      <c r="E19" s="102"/>
      <c r="F19" s="103">
        <v>400</v>
      </c>
      <c r="G19" s="104">
        <f>E19*F19</f>
        <v>0</v>
      </c>
      <c r="H19" s="13"/>
    </row>
    <row r="20" spans="2:10" ht="10.35" customHeight="1" x14ac:dyDescent="0.2"/>
    <row r="21" spans="2:10" ht="73.5" x14ac:dyDescent="0.2">
      <c r="B21" s="178" t="s">
        <v>16</v>
      </c>
      <c r="C21" s="29" t="s">
        <v>17</v>
      </c>
      <c r="D21" s="106"/>
      <c r="E21" s="61"/>
      <c r="F21" s="61"/>
      <c r="G21" s="61"/>
      <c r="H21" s="98"/>
    </row>
    <row r="22" spans="2:10" ht="15.2" customHeight="1" x14ac:dyDescent="0.2">
      <c r="B22" s="178"/>
      <c r="C22" s="180" t="s">
        <v>18</v>
      </c>
      <c r="D22" s="99"/>
      <c r="E22" s="100" t="s">
        <v>10</v>
      </c>
      <c r="F22" s="100" t="s">
        <v>11</v>
      </c>
      <c r="G22" s="100" t="s">
        <v>12</v>
      </c>
      <c r="H22" s="101"/>
    </row>
    <row r="23" spans="2:10" x14ac:dyDescent="0.2">
      <c r="B23" s="178"/>
      <c r="C23" s="178"/>
      <c r="D23" s="66"/>
      <c r="E23" s="102"/>
      <c r="F23" s="103">
        <v>150</v>
      </c>
      <c r="G23" s="104">
        <f>E23*F23</f>
        <v>0</v>
      </c>
      <c r="H23" s="13"/>
    </row>
    <row r="24" spans="2:10" ht="10.35" customHeight="1" x14ac:dyDescent="0.2"/>
    <row r="25" spans="2:10" ht="49.5" x14ac:dyDescent="0.2">
      <c r="B25" s="178" t="s">
        <v>19</v>
      </c>
      <c r="C25" s="27" t="s">
        <v>20</v>
      </c>
      <c r="D25" s="105"/>
      <c r="E25" s="61"/>
      <c r="F25" s="61"/>
      <c r="G25" s="61"/>
      <c r="H25" s="98"/>
    </row>
    <row r="26" spans="2:10" ht="15.2" customHeight="1" x14ac:dyDescent="0.2">
      <c r="B26" s="178"/>
      <c r="C26" s="179" t="s">
        <v>21</v>
      </c>
      <c r="D26" s="107"/>
      <c r="H26" s="108" t="s">
        <v>22</v>
      </c>
    </row>
    <row r="27" spans="2:10" x14ac:dyDescent="0.2">
      <c r="B27" s="178"/>
      <c r="C27" s="178"/>
      <c r="D27" s="66"/>
      <c r="E27" s="66"/>
      <c r="F27" s="66"/>
      <c r="G27" s="66"/>
      <c r="H27" s="109">
        <v>5</v>
      </c>
    </row>
    <row r="28" spans="2:10" ht="10.35" customHeight="1" x14ac:dyDescent="0.2"/>
    <row r="29" spans="2:10" ht="35.25" x14ac:dyDescent="0.2">
      <c r="B29" s="178" t="s">
        <v>23</v>
      </c>
      <c r="C29" s="27" t="s">
        <v>24</v>
      </c>
      <c r="D29" s="61"/>
      <c r="E29" s="61"/>
      <c r="F29" s="61"/>
      <c r="G29" s="61"/>
      <c r="H29" s="98"/>
    </row>
    <row r="30" spans="2:10" ht="15.2" customHeight="1" x14ac:dyDescent="0.2">
      <c r="B30" s="178"/>
      <c r="C30" s="181" t="s">
        <v>25</v>
      </c>
      <c r="E30" s="100" t="s">
        <v>26</v>
      </c>
      <c r="F30" s="100" t="s">
        <v>27</v>
      </c>
      <c r="G30" s="100" t="s">
        <v>12</v>
      </c>
      <c r="H30" s="101"/>
    </row>
    <row r="31" spans="2:10" x14ac:dyDescent="0.2">
      <c r="B31" s="178"/>
      <c r="C31" s="178"/>
      <c r="E31" s="110">
        <v>1</v>
      </c>
      <c r="F31" s="111"/>
      <c r="G31" s="112">
        <f t="shared" ref="G31:G36" si="0">IF(F31=0,0,IF(F31&lt;51,100,IF(F31&lt;151,200,400)))</f>
        <v>0</v>
      </c>
      <c r="H31" s="101"/>
      <c r="I31" s="113"/>
      <c r="J31" s="83"/>
    </row>
    <row r="32" spans="2:10" x14ac:dyDescent="0.2">
      <c r="B32" s="178"/>
      <c r="C32" s="178"/>
      <c r="E32" s="110">
        <v>2</v>
      </c>
      <c r="F32" s="111"/>
      <c r="G32" s="112">
        <f t="shared" si="0"/>
        <v>0</v>
      </c>
      <c r="H32" s="101"/>
    </row>
    <row r="33" spans="2:9" x14ac:dyDescent="0.2">
      <c r="B33" s="178"/>
      <c r="C33" s="178"/>
      <c r="E33" s="110">
        <v>3</v>
      </c>
      <c r="F33" s="111"/>
      <c r="G33" s="112">
        <f t="shared" si="0"/>
        <v>0</v>
      </c>
      <c r="H33" s="101"/>
    </row>
    <row r="34" spans="2:9" x14ac:dyDescent="0.2">
      <c r="B34" s="178"/>
      <c r="C34" s="40"/>
      <c r="E34" s="110">
        <v>4</v>
      </c>
      <c r="F34" s="111"/>
      <c r="G34" s="112">
        <f t="shared" si="0"/>
        <v>0</v>
      </c>
      <c r="H34" s="101"/>
    </row>
    <row r="35" spans="2:9" x14ac:dyDescent="0.2">
      <c r="B35" s="178"/>
      <c r="C35" s="40"/>
      <c r="E35" s="110">
        <v>5</v>
      </c>
      <c r="F35" s="111"/>
      <c r="G35" s="112">
        <f t="shared" si="0"/>
        <v>0</v>
      </c>
      <c r="H35" s="101"/>
    </row>
    <row r="36" spans="2:9" x14ac:dyDescent="0.2">
      <c r="B36" s="178"/>
      <c r="C36" s="40"/>
      <c r="E36" s="110">
        <v>6</v>
      </c>
      <c r="F36" s="111"/>
      <c r="G36" s="112">
        <f t="shared" si="0"/>
        <v>0</v>
      </c>
      <c r="H36" s="101"/>
    </row>
    <row r="37" spans="2:9" x14ac:dyDescent="0.2">
      <c r="B37" s="178"/>
      <c r="C37" s="40"/>
      <c r="E37" s="100" t="s">
        <v>28</v>
      </c>
      <c r="F37" s="100" t="s">
        <v>29</v>
      </c>
      <c r="G37" s="114" t="s">
        <v>30</v>
      </c>
      <c r="H37" s="101"/>
    </row>
    <row r="38" spans="2:9" x14ac:dyDescent="0.2">
      <c r="B38" s="178"/>
      <c r="C38" s="42"/>
      <c r="D38" s="66"/>
      <c r="E38" s="115"/>
      <c r="F38" s="115"/>
      <c r="G38" s="116">
        <f>SUM(G31:G36)</f>
        <v>0</v>
      </c>
      <c r="H38" s="13"/>
    </row>
    <row r="39" spans="2:9" ht="10.35" customHeight="1" x14ac:dyDescent="0.2"/>
    <row r="40" spans="2:9" ht="36.75" x14ac:dyDescent="0.2">
      <c r="B40" s="178" t="s">
        <v>31</v>
      </c>
      <c r="C40" s="45" t="s">
        <v>32</v>
      </c>
      <c r="D40" s="61"/>
      <c r="E40" s="61"/>
      <c r="F40" s="61"/>
      <c r="G40" s="61"/>
      <c r="H40" s="98"/>
      <c r="I40" s="2" t="s">
        <v>33</v>
      </c>
    </row>
    <row r="41" spans="2:9" ht="15.2" customHeight="1" x14ac:dyDescent="0.2">
      <c r="B41" s="178"/>
      <c r="C41" s="180" t="s">
        <v>21</v>
      </c>
      <c r="H41" s="108" t="s">
        <v>22</v>
      </c>
    </row>
    <row r="42" spans="2:9" x14ac:dyDescent="0.2">
      <c r="B42" s="178"/>
      <c r="C42" s="178"/>
      <c r="D42" s="66"/>
      <c r="E42" s="66"/>
      <c r="F42" s="66"/>
      <c r="G42" s="66"/>
      <c r="H42" s="109">
        <v>5</v>
      </c>
    </row>
    <row r="43" spans="2:9" ht="15.95" customHeight="1" x14ac:dyDescent="0.2"/>
    <row r="44" spans="2:9" ht="24" x14ac:dyDescent="0.2">
      <c r="B44" s="178" t="s">
        <v>34</v>
      </c>
      <c r="C44" s="46" t="s">
        <v>35</v>
      </c>
      <c r="D44" s="61"/>
      <c r="E44" s="61"/>
      <c r="F44" s="61"/>
      <c r="G44" s="61"/>
      <c r="H44" s="98"/>
    </row>
    <row r="45" spans="2:9" ht="15.2" customHeight="1" x14ac:dyDescent="0.2">
      <c r="B45" s="178"/>
      <c r="C45" s="179" t="s">
        <v>36</v>
      </c>
      <c r="E45" s="100" t="s">
        <v>37</v>
      </c>
      <c r="H45" s="108" t="s">
        <v>22</v>
      </c>
    </row>
    <row r="46" spans="2:9" x14ac:dyDescent="0.2">
      <c r="B46" s="178"/>
      <c r="C46" s="179"/>
      <c r="D46" s="66"/>
      <c r="E46" s="102"/>
      <c r="F46" s="66"/>
      <c r="G46" s="66"/>
      <c r="H46" s="109">
        <f>8*E46</f>
        <v>0</v>
      </c>
    </row>
    <row r="47" spans="2:9" ht="16.5" customHeight="1" x14ac:dyDescent="0.2">
      <c r="B47" s="47"/>
    </row>
    <row r="48" spans="2:9" ht="62.25" x14ac:dyDescent="0.2">
      <c r="B48" s="178" t="s">
        <v>38</v>
      </c>
      <c r="C48" s="27" t="s">
        <v>39</v>
      </c>
      <c r="D48" s="61"/>
      <c r="E48" s="61"/>
      <c r="F48" s="61"/>
      <c r="G48" s="61"/>
      <c r="H48" s="98"/>
    </row>
    <row r="49" spans="2:8" ht="15.2" customHeight="1" x14ac:dyDescent="0.2">
      <c r="B49" s="178"/>
      <c r="C49" s="179" t="s">
        <v>21</v>
      </c>
      <c r="H49" s="108" t="s">
        <v>22</v>
      </c>
    </row>
    <row r="50" spans="2:8" x14ac:dyDescent="0.2">
      <c r="B50" s="178"/>
      <c r="C50" s="178"/>
      <c r="D50" s="66"/>
      <c r="E50" s="66"/>
      <c r="F50" s="66"/>
      <c r="G50" s="66"/>
      <c r="H50" s="109">
        <v>5</v>
      </c>
    </row>
    <row r="52" spans="2:8" ht="36.75" x14ac:dyDescent="0.2">
      <c r="B52" s="178" t="s">
        <v>40</v>
      </c>
      <c r="C52" s="27" t="s">
        <v>41</v>
      </c>
      <c r="D52" s="61"/>
      <c r="E52" s="61"/>
      <c r="F52" s="61"/>
      <c r="G52" s="61"/>
      <c r="H52" s="98"/>
    </row>
    <row r="53" spans="2:8" ht="15.2" customHeight="1" x14ac:dyDescent="0.2">
      <c r="B53" s="178"/>
      <c r="C53" s="179" t="s">
        <v>42</v>
      </c>
      <c r="E53" s="100" t="s">
        <v>10</v>
      </c>
      <c r="H53" s="108" t="s">
        <v>22</v>
      </c>
    </row>
    <row r="54" spans="2:8" x14ac:dyDescent="0.2">
      <c r="B54" s="178"/>
      <c r="C54" s="179"/>
      <c r="D54" s="66"/>
      <c r="E54" s="102"/>
      <c r="F54" s="66"/>
      <c r="G54" s="66"/>
      <c r="H54" s="109">
        <f>5*E54</f>
        <v>0</v>
      </c>
    </row>
    <row r="55" spans="2:8" x14ac:dyDescent="0.2">
      <c r="B55" s="47"/>
    </row>
    <row r="56" spans="2:8" ht="49.5" x14ac:dyDescent="0.2">
      <c r="B56" s="178" t="s">
        <v>43</v>
      </c>
      <c r="C56" s="27" t="s">
        <v>44</v>
      </c>
      <c r="D56" s="61"/>
      <c r="E56" s="61"/>
      <c r="F56" s="61"/>
      <c r="G56" s="61"/>
      <c r="H56" s="98"/>
    </row>
    <row r="57" spans="2:8" ht="15.2" customHeight="1" x14ac:dyDescent="0.2">
      <c r="B57" s="178"/>
      <c r="C57" s="179" t="s">
        <v>45</v>
      </c>
      <c r="E57" s="100" t="s">
        <v>10</v>
      </c>
      <c r="H57" s="108" t="s">
        <v>22</v>
      </c>
    </row>
    <row r="58" spans="2:8" x14ac:dyDescent="0.2">
      <c r="B58" s="178"/>
      <c r="C58" s="178"/>
      <c r="D58" s="66"/>
      <c r="E58" s="102"/>
      <c r="F58" s="66"/>
      <c r="G58" s="66"/>
      <c r="H58" s="109">
        <f>10*E58</f>
        <v>0</v>
      </c>
    </row>
    <row r="60" spans="2:8" ht="36.75" x14ac:dyDescent="0.2">
      <c r="B60" s="178" t="s">
        <v>46</v>
      </c>
      <c r="C60" s="48" t="s">
        <v>47</v>
      </c>
      <c r="D60" s="61"/>
      <c r="E60" s="61"/>
      <c r="F60" s="61"/>
      <c r="G60" s="61"/>
      <c r="H60" s="98"/>
    </row>
    <row r="61" spans="2:8" ht="15.2" customHeight="1" x14ac:dyDescent="0.2">
      <c r="B61" s="178"/>
      <c r="C61" s="179" t="s">
        <v>48</v>
      </c>
      <c r="E61" s="100" t="s">
        <v>10</v>
      </c>
      <c r="H61" s="108" t="s">
        <v>22</v>
      </c>
    </row>
    <row r="62" spans="2:8" x14ac:dyDescent="0.2">
      <c r="B62" s="178"/>
      <c r="C62" s="178"/>
      <c r="D62" s="66"/>
      <c r="E62" s="102"/>
      <c r="F62" s="66"/>
      <c r="G62" s="66"/>
      <c r="H62" s="109">
        <f>10*E62</f>
        <v>0</v>
      </c>
    </row>
    <row r="64" spans="2:8" ht="62.25" x14ac:dyDescent="0.2">
      <c r="B64" s="178" t="s">
        <v>49</v>
      </c>
      <c r="C64" s="45" t="s">
        <v>50</v>
      </c>
      <c r="D64" s="61"/>
      <c r="E64" s="61"/>
      <c r="F64" s="61"/>
      <c r="G64" s="61"/>
      <c r="H64" s="98"/>
    </row>
    <row r="65" spans="2:8" ht="15.2" customHeight="1" x14ac:dyDescent="0.2">
      <c r="B65" s="178"/>
      <c r="C65" s="181" t="s">
        <v>51</v>
      </c>
      <c r="E65" s="100" t="s">
        <v>26</v>
      </c>
      <c r="F65" s="100" t="s">
        <v>52</v>
      </c>
      <c r="G65" s="100" t="s">
        <v>12</v>
      </c>
      <c r="H65" s="101"/>
    </row>
    <row r="66" spans="2:8" x14ac:dyDescent="0.2">
      <c r="B66" s="178"/>
      <c r="C66" s="181"/>
      <c r="E66" s="110">
        <v>1</v>
      </c>
      <c r="F66" s="117"/>
      <c r="G66" s="118">
        <f>'ARTT 11-13'!H12</f>
        <v>0</v>
      </c>
      <c r="H66" s="101"/>
    </row>
    <row r="67" spans="2:8" x14ac:dyDescent="0.2">
      <c r="B67" s="178"/>
      <c r="C67" s="178"/>
      <c r="E67" s="110">
        <v>2</v>
      </c>
      <c r="F67" s="117"/>
      <c r="G67" s="118">
        <f>'ARTT 11-13'!H13</f>
        <v>0</v>
      </c>
      <c r="H67" s="101"/>
    </row>
    <row r="68" spans="2:8" x14ac:dyDescent="0.2">
      <c r="B68" s="178"/>
      <c r="C68" s="178"/>
      <c r="E68" s="110">
        <v>3</v>
      </c>
      <c r="F68" s="117"/>
      <c r="G68" s="118">
        <f>'ARTT 11-13'!H14</f>
        <v>0</v>
      </c>
      <c r="H68" s="101"/>
    </row>
    <row r="69" spans="2:8" x14ac:dyDescent="0.2">
      <c r="B69" s="178"/>
      <c r="C69" s="40"/>
      <c r="E69" s="110">
        <v>4</v>
      </c>
      <c r="F69" s="117"/>
      <c r="G69" s="118">
        <f>'ARTT 11-13'!H15</f>
        <v>0</v>
      </c>
      <c r="H69" s="101"/>
    </row>
    <row r="70" spans="2:8" x14ac:dyDescent="0.2">
      <c r="B70" s="178"/>
      <c r="C70" s="40"/>
      <c r="E70" s="110">
        <v>5</v>
      </c>
      <c r="F70" s="117"/>
      <c r="G70" s="118">
        <f>'ARTT 11-13'!H16</f>
        <v>0</v>
      </c>
      <c r="H70" s="101"/>
    </row>
    <row r="71" spans="2:8" x14ac:dyDescent="0.2">
      <c r="B71" s="178"/>
      <c r="C71" s="40"/>
      <c r="E71" s="110">
        <v>6</v>
      </c>
      <c r="F71" s="117"/>
      <c r="G71" s="118">
        <f>'ARTT 11-13'!H17</f>
        <v>0</v>
      </c>
      <c r="H71" s="101"/>
    </row>
    <row r="72" spans="2:8" x14ac:dyDescent="0.2">
      <c r="B72" s="178"/>
      <c r="C72" s="40"/>
      <c r="E72" s="100" t="s">
        <v>28</v>
      </c>
      <c r="F72" s="107" t="s">
        <v>30</v>
      </c>
      <c r="G72" s="107" t="s">
        <v>30</v>
      </c>
      <c r="H72" s="101"/>
    </row>
    <row r="73" spans="2:8" x14ac:dyDescent="0.2">
      <c r="B73" s="178"/>
      <c r="C73" s="42"/>
      <c r="D73" s="66"/>
      <c r="E73" s="115"/>
      <c r="F73" s="115"/>
      <c r="G73" s="116">
        <f>SUM(G66:G71)</f>
        <v>0</v>
      </c>
      <c r="H73" s="13"/>
    </row>
    <row r="75" spans="2:8" ht="35.25" x14ac:dyDescent="0.2">
      <c r="B75" s="178" t="s">
        <v>53</v>
      </c>
      <c r="C75" s="45" t="s">
        <v>54</v>
      </c>
      <c r="D75" s="119"/>
      <c r="E75" s="61"/>
      <c r="F75" s="61"/>
      <c r="G75" s="61"/>
      <c r="H75" s="98"/>
    </row>
    <row r="76" spans="2:8" ht="15.2" customHeight="1" x14ac:dyDescent="0.2">
      <c r="B76" s="178"/>
      <c r="C76" s="181" t="s">
        <v>55</v>
      </c>
      <c r="D76" s="120"/>
      <c r="E76" s="100" t="s">
        <v>56</v>
      </c>
      <c r="F76" s="100" t="s">
        <v>57</v>
      </c>
      <c r="G76" s="100" t="s">
        <v>12</v>
      </c>
      <c r="H76" s="108" t="s">
        <v>58</v>
      </c>
    </row>
    <row r="77" spans="2:8" x14ac:dyDescent="0.2">
      <c r="B77" s="178"/>
      <c r="C77" s="181"/>
      <c r="D77" s="120"/>
      <c r="E77" s="110">
        <v>1</v>
      </c>
      <c r="F77" s="117"/>
      <c r="G77" s="70">
        <f>(IF(F77&lt;=100000,'ARTT 11-13'!I31,IF(F77&lt;=516456.9,'ARTT 11-13'!H31,'ARTT 11-13'!I31)))*(1+H77)</f>
        <v>0</v>
      </c>
      <c r="H77" s="121"/>
    </row>
    <row r="78" spans="2:8" x14ac:dyDescent="0.2">
      <c r="B78" s="178"/>
      <c r="C78" s="181"/>
      <c r="D78" s="120"/>
      <c r="E78" s="110">
        <v>2</v>
      </c>
      <c r="F78" s="117"/>
      <c r="G78" s="70">
        <f>(IF(F78&lt;=100000,'ARTT 11-13'!I32,IF(F78&lt;=516456.9,'ARTT 11-13'!H32,'ARTT 11-13'!I32)))*(1+H78)</f>
        <v>0</v>
      </c>
      <c r="H78" s="121"/>
    </row>
    <row r="79" spans="2:8" x14ac:dyDescent="0.2">
      <c r="B79" s="178"/>
      <c r="C79" s="181"/>
      <c r="D79" s="120"/>
      <c r="E79" s="110">
        <v>3</v>
      </c>
      <c r="F79" s="117"/>
      <c r="G79" s="70">
        <f>(IF(F79&lt;=100000,'ARTT 11-13'!I33,IF(F79&lt;=516456.9,'ARTT 11-13'!H33,'ARTT 11-13'!I33)))*(1+H79)</f>
        <v>0</v>
      </c>
      <c r="H79" s="121"/>
    </row>
    <row r="80" spans="2:8" x14ac:dyDescent="0.2">
      <c r="B80" s="178"/>
      <c r="C80" s="178"/>
      <c r="D80" s="120"/>
      <c r="E80" s="110">
        <v>4</v>
      </c>
      <c r="F80" s="117"/>
      <c r="G80" s="70">
        <f>(IF(F80&lt;=100000,'ARTT 11-13'!I34,IF(F80&lt;=516456.9,'ARTT 11-13'!H34,'ARTT 11-13'!I34)))*(1+H80)</f>
        <v>0</v>
      </c>
      <c r="H80" s="121"/>
    </row>
    <row r="81" spans="2:8" x14ac:dyDescent="0.2">
      <c r="B81" s="178"/>
      <c r="C81" s="178"/>
      <c r="D81" s="120"/>
      <c r="E81" s="110">
        <v>5</v>
      </c>
      <c r="F81" s="117"/>
      <c r="G81" s="70">
        <f>(IF(F81&lt;=100000,'ARTT 11-13'!I35,IF(F81&lt;=516456.9,'ARTT 11-13'!H35,'ARTT 11-13'!I35)))*(1+H81)</f>
        <v>0</v>
      </c>
      <c r="H81" s="121"/>
    </row>
    <row r="82" spans="2:8" x14ac:dyDescent="0.2">
      <c r="B82" s="178"/>
      <c r="C82" s="178"/>
      <c r="D82" s="120"/>
      <c r="E82" s="110">
        <v>6</v>
      </c>
      <c r="F82" s="117"/>
      <c r="G82" s="70">
        <f>(IF(F82&lt;=100000,'ARTT 11-13'!I36,IF(F82&lt;=516456.9,'ARTT 11-13'!H36,'ARTT 11-13'!I36)))*(1+H82)</f>
        <v>0</v>
      </c>
      <c r="H82" s="121"/>
    </row>
    <row r="83" spans="2:8" x14ac:dyDescent="0.2">
      <c r="B83" s="178"/>
      <c r="C83" s="178"/>
      <c r="D83" s="120"/>
      <c r="E83" s="100" t="s">
        <v>28</v>
      </c>
      <c r="F83" s="107" t="s">
        <v>30</v>
      </c>
      <c r="G83" s="107" t="s">
        <v>30</v>
      </c>
      <c r="H83" s="122" t="s">
        <v>30</v>
      </c>
    </row>
    <row r="84" spans="2:8" x14ac:dyDescent="0.2">
      <c r="B84" s="178"/>
      <c r="C84" s="40"/>
      <c r="D84" s="120"/>
      <c r="G84" s="70">
        <f>SUM(G77:G82)</f>
        <v>0</v>
      </c>
      <c r="H84" s="101"/>
    </row>
    <row r="85" spans="2:8" x14ac:dyDescent="0.2">
      <c r="B85" s="178"/>
      <c r="C85" s="42"/>
      <c r="D85" s="215" t="s">
        <v>59</v>
      </c>
      <c r="E85" s="215"/>
      <c r="F85" s="215"/>
      <c r="G85" s="79">
        <f>G84/2</f>
        <v>0</v>
      </c>
      <c r="H85" s="13"/>
    </row>
  </sheetData>
  <mergeCells count="35">
    <mergeCell ref="D85:F85"/>
    <mergeCell ref="B60:B62"/>
    <mergeCell ref="C61:C62"/>
    <mergeCell ref="B64:B73"/>
    <mergeCell ref="C65:C68"/>
    <mergeCell ref="B75:B85"/>
    <mergeCell ref="C76:C83"/>
    <mergeCell ref="B48:B50"/>
    <mergeCell ref="C49:C50"/>
    <mergeCell ref="B52:B54"/>
    <mergeCell ref="C53:C54"/>
    <mergeCell ref="B56:B58"/>
    <mergeCell ref="C57:C58"/>
    <mergeCell ref="B29:B38"/>
    <mergeCell ref="C30:C33"/>
    <mergeCell ref="B40:B42"/>
    <mergeCell ref="C41:C42"/>
    <mergeCell ref="B44:B46"/>
    <mergeCell ref="C45:C46"/>
    <mergeCell ref="B17:B19"/>
    <mergeCell ref="C18:C19"/>
    <mergeCell ref="B21:B23"/>
    <mergeCell ref="C22:C23"/>
    <mergeCell ref="B25:B27"/>
    <mergeCell ref="C26:C27"/>
    <mergeCell ref="B8:H8"/>
    <mergeCell ref="B9:H9"/>
    <mergeCell ref="B11:H11"/>
    <mergeCell ref="B13:B15"/>
    <mergeCell ref="C14:C15"/>
    <mergeCell ref="B2:H2"/>
    <mergeCell ref="B4:H4"/>
    <mergeCell ref="D5:F5"/>
    <mergeCell ref="B7:D7"/>
    <mergeCell ref="E7:H7"/>
  </mergeCells>
  <pageMargins left="0.438194444444444" right="0.28958333333333303" top="0.44652777777777802" bottom="0.46597222222222201" header="0.51180555555555496" footer="0.327083333333333"/>
  <pageSetup orientation="portrait" horizontalDpi="300" verticalDpi="300" r:id="rId1"/>
  <headerFooter>
    <oddFooter>&amp;CPagina &amp;P</oddFooter>
  </headerFooter>
  <rowBreaks count="2" manualBreakCount="2">
    <brk id="38" max="16383" man="1"/>
    <brk id="7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85"/>
  <sheetViews>
    <sheetView zoomScaleNormal="100" zoomScalePageLayoutView="60" workbookViewId="0"/>
  </sheetViews>
  <sheetFormatPr defaultRowHeight="15" x14ac:dyDescent="0.2"/>
  <cols>
    <col min="1" max="1" width="4.5703125" style="4" customWidth="1"/>
    <col min="2" max="2" width="4.5703125" style="2" customWidth="1"/>
    <col min="3" max="3" width="49.28515625" style="2" customWidth="1"/>
    <col min="4" max="4" width="1.28515625" style="2" customWidth="1"/>
    <col min="5" max="5" width="5.5703125" style="2" customWidth="1"/>
    <col min="6" max="6" width="13.140625" style="2" customWidth="1"/>
    <col min="7" max="7" width="12.140625" style="2" customWidth="1"/>
    <col min="8" max="8" width="10.42578125" style="2" customWidth="1"/>
    <col min="9" max="1023" width="11.5703125" style="2"/>
    <col min="1024" max="1025" width="11.5703125" style="4"/>
  </cols>
  <sheetData>
    <row r="1" spans="2:8" ht="18.75" x14ac:dyDescent="0.2">
      <c r="B1" s="94"/>
    </row>
    <row r="2" spans="2:8" ht="18.75" x14ac:dyDescent="0.2">
      <c r="B2" s="210"/>
      <c r="C2" s="210"/>
      <c r="D2" s="210"/>
      <c r="E2" s="210"/>
      <c r="F2" s="210"/>
      <c r="G2" s="210"/>
      <c r="H2" s="210"/>
    </row>
    <row r="4" spans="2:8" x14ac:dyDescent="0.2">
      <c r="B4" s="211"/>
      <c r="C4" s="211"/>
      <c r="D4" s="211"/>
      <c r="E4" s="211"/>
      <c r="F4" s="211"/>
      <c r="G4" s="211"/>
      <c r="H4" s="211"/>
    </row>
    <row r="5" spans="2:8" x14ac:dyDescent="0.2">
      <c r="B5" s="14"/>
      <c r="C5" s="95"/>
      <c r="D5" s="211"/>
      <c r="E5" s="211"/>
      <c r="F5" s="211"/>
      <c r="G5" s="96"/>
    </row>
    <row r="6" spans="2:8" x14ac:dyDescent="0.2">
      <c r="B6" s="14"/>
    </row>
    <row r="7" spans="2:8" x14ac:dyDescent="0.2">
      <c r="B7" s="212"/>
      <c r="C7" s="212"/>
      <c r="D7" s="212"/>
      <c r="E7" s="213"/>
      <c r="F7" s="213"/>
      <c r="G7" s="213"/>
      <c r="H7" s="213"/>
    </row>
    <row r="8" spans="2:8" ht="24.4" customHeight="1" x14ac:dyDescent="0.2">
      <c r="B8" s="214"/>
      <c r="C8" s="214"/>
      <c r="D8" s="214"/>
      <c r="E8" s="214"/>
      <c r="F8" s="214"/>
      <c r="G8" s="214"/>
      <c r="H8" s="214"/>
    </row>
    <row r="9" spans="2:8" ht="24.4" customHeight="1" x14ac:dyDescent="0.2">
      <c r="B9" s="214"/>
      <c r="C9" s="214"/>
      <c r="D9" s="214"/>
      <c r="E9" s="214"/>
      <c r="F9" s="214"/>
      <c r="G9" s="214"/>
      <c r="H9" s="214"/>
    </row>
    <row r="10" spans="2:8" ht="25.7" customHeight="1" x14ac:dyDescent="0.2"/>
    <row r="11" spans="2:8" ht="15.75" x14ac:dyDescent="0.2">
      <c r="B11" s="177" t="s">
        <v>6</v>
      </c>
      <c r="C11" s="177"/>
      <c r="D11" s="177"/>
      <c r="E11" s="177"/>
      <c r="F11" s="177"/>
      <c r="G11" s="177"/>
      <c r="H11" s="177"/>
    </row>
    <row r="13" spans="2:8" ht="48" x14ac:dyDescent="0.2">
      <c r="B13" s="178" t="s">
        <v>7</v>
      </c>
      <c r="C13" s="15" t="s">
        <v>8</v>
      </c>
      <c r="D13" s="16"/>
      <c r="E13" s="17"/>
      <c r="F13" s="17"/>
      <c r="G13" s="17"/>
      <c r="H13" s="18"/>
    </row>
    <row r="14" spans="2:8" ht="15.2" customHeight="1" x14ac:dyDescent="0.2">
      <c r="B14" s="178"/>
      <c r="C14" s="180" t="s">
        <v>9</v>
      </c>
      <c r="D14" s="19"/>
      <c r="E14" s="20" t="s">
        <v>10</v>
      </c>
      <c r="F14" s="20" t="s">
        <v>11</v>
      </c>
      <c r="G14" s="20" t="s">
        <v>12</v>
      </c>
      <c r="H14" s="21"/>
    </row>
    <row r="15" spans="2:8" x14ac:dyDescent="0.2">
      <c r="B15" s="178"/>
      <c r="C15" s="178"/>
      <c r="D15" s="22"/>
      <c r="E15" s="23"/>
      <c r="F15" s="24">
        <v>300</v>
      </c>
      <c r="G15" s="25">
        <f>E15*F15</f>
        <v>0</v>
      </c>
      <c r="H15" s="26"/>
    </row>
    <row r="16" spans="2:8" ht="10.35" customHeight="1" x14ac:dyDescent="0.2"/>
    <row r="17" spans="2:10" ht="48" x14ac:dyDescent="0.2">
      <c r="B17" s="178" t="s">
        <v>13</v>
      </c>
      <c r="C17" s="27" t="s">
        <v>14</v>
      </c>
      <c r="D17" s="28"/>
      <c r="E17" s="17"/>
      <c r="F17" s="17"/>
      <c r="G17" s="17"/>
      <c r="H17" s="18"/>
    </row>
    <row r="18" spans="2:10" ht="15.2" customHeight="1" x14ac:dyDescent="0.2">
      <c r="B18" s="178"/>
      <c r="C18" s="180" t="s">
        <v>15</v>
      </c>
      <c r="D18" s="19"/>
      <c r="E18" s="20" t="s">
        <v>10</v>
      </c>
      <c r="F18" s="20" t="s">
        <v>11</v>
      </c>
      <c r="G18" s="20" t="s">
        <v>12</v>
      </c>
      <c r="H18" s="21"/>
    </row>
    <row r="19" spans="2:10" x14ac:dyDescent="0.2">
      <c r="B19" s="178"/>
      <c r="C19" s="178"/>
      <c r="D19" s="22"/>
      <c r="E19" s="23"/>
      <c r="F19" s="24">
        <v>400</v>
      </c>
      <c r="G19" s="25">
        <f>E19*F19</f>
        <v>0</v>
      </c>
      <c r="H19" s="26"/>
    </row>
    <row r="20" spans="2:10" ht="10.35" customHeight="1" x14ac:dyDescent="0.2"/>
    <row r="21" spans="2:10" ht="73.5" x14ac:dyDescent="0.2">
      <c r="B21" s="178" t="s">
        <v>16</v>
      </c>
      <c r="C21" s="29" t="s">
        <v>17</v>
      </c>
      <c r="D21" s="30"/>
      <c r="E21" s="17"/>
      <c r="F21" s="17"/>
      <c r="G21" s="17"/>
      <c r="H21" s="18"/>
    </row>
    <row r="22" spans="2:10" ht="15.2" customHeight="1" x14ac:dyDescent="0.2">
      <c r="B22" s="178"/>
      <c r="C22" s="180" t="s">
        <v>18</v>
      </c>
      <c r="D22" s="19"/>
      <c r="E22" s="20" t="s">
        <v>10</v>
      </c>
      <c r="F22" s="20" t="s">
        <v>11</v>
      </c>
      <c r="G22" s="20" t="s">
        <v>12</v>
      </c>
      <c r="H22" s="21"/>
    </row>
    <row r="23" spans="2:10" x14ac:dyDescent="0.2">
      <c r="B23" s="178"/>
      <c r="C23" s="178"/>
      <c r="D23" s="22"/>
      <c r="E23" s="23"/>
      <c r="F23" s="24">
        <v>150</v>
      </c>
      <c r="G23" s="25">
        <f>E23*F23</f>
        <v>0</v>
      </c>
      <c r="H23" s="26"/>
    </row>
    <row r="24" spans="2:10" ht="10.35" customHeight="1" x14ac:dyDescent="0.2"/>
    <row r="25" spans="2:10" ht="49.5" x14ac:dyDescent="0.2">
      <c r="B25" s="178" t="s">
        <v>19</v>
      </c>
      <c r="C25" s="27" t="s">
        <v>20</v>
      </c>
      <c r="D25" s="28"/>
      <c r="E25" s="17"/>
      <c r="F25" s="17"/>
      <c r="G25" s="17"/>
      <c r="H25" s="18"/>
    </row>
    <row r="26" spans="2:10" ht="15.2" customHeight="1" x14ac:dyDescent="0.2">
      <c r="B26" s="178"/>
      <c r="C26" s="179" t="s">
        <v>21</v>
      </c>
      <c r="D26" s="31"/>
      <c r="E26" s="32"/>
      <c r="F26" s="32"/>
      <c r="G26" s="32"/>
      <c r="H26" s="33" t="s">
        <v>22</v>
      </c>
    </row>
    <row r="27" spans="2:10" x14ac:dyDescent="0.2">
      <c r="B27" s="178"/>
      <c r="C27" s="178"/>
      <c r="D27" s="22"/>
      <c r="E27" s="22"/>
      <c r="F27" s="22"/>
      <c r="G27" s="22"/>
      <c r="H27" s="34"/>
    </row>
    <row r="28" spans="2:10" ht="10.35" customHeight="1" x14ac:dyDescent="0.2"/>
    <row r="29" spans="2:10" ht="35.25" x14ac:dyDescent="0.2">
      <c r="B29" s="178" t="s">
        <v>23</v>
      </c>
      <c r="C29" s="27" t="s">
        <v>24</v>
      </c>
      <c r="D29" s="17"/>
      <c r="E29" s="17"/>
      <c r="F29" s="17"/>
      <c r="G29" s="17"/>
      <c r="H29" s="18"/>
    </row>
    <row r="30" spans="2:10" ht="15.2" customHeight="1" x14ac:dyDescent="0.2">
      <c r="B30" s="178"/>
      <c r="C30" s="181" t="s">
        <v>25</v>
      </c>
      <c r="D30" s="32"/>
      <c r="E30" s="20" t="s">
        <v>26</v>
      </c>
      <c r="F30" s="20" t="s">
        <v>27</v>
      </c>
      <c r="G30" s="20" t="s">
        <v>12</v>
      </c>
      <c r="H30" s="21"/>
    </row>
    <row r="31" spans="2:10" x14ac:dyDescent="0.2">
      <c r="B31" s="178"/>
      <c r="C31" s="178"/>
      <c r="D31" s="32"/>
      <c r="E31" s="35">
        <v>1</v>
      </c>
      <c r="F31" s="36"/>
      <c r="G31" s="37">
        <f t="shared" ref="G31:G36" si="0">IF(F31=0,0,IF(F31&lt;51,100,IF(F31&lt;151,200,400)))</f>
        <v>0</v>
      </c>
      <c r="H31" s="21"/>
      <c r="I31" s="113"/>
      <c r="J31" s="83"/>
    </row>
    <row r="32" spans="2:10" x14ac:dyDescent="0.2">
      <c r="B32" s="178"/>
      <c r="C32" s="178"/>
      <c r="D32" s="32"/>
      <c r="E32" s="35">
        <v>2</v>
      </c>
      <c r="F32" s="36"/>
      <c r="G32" s="37">
        <f t="shared" si="0"/>
        <v>0</v>
      </c>
      <c r="H32" s="21"/>
    </row>
    <row r="33" spans="2:9" x14ac:dyDescent="0.2">
      <c r="B33" s="178"/>
      <c r="C33" s="178"/>
      <c r="D33" s="32"/>
      <c r="E33" s="35">
        <v>3</v>
      </c>
      <c r="F33" s="36"/>
      <c r="G33" s="37">
        <f t="shared" si="0"/>
        <v>0</v>
      </c>
      <c r="H33" s="21"/>
    </row>
    <row r="34" spans="2:9" x14ac:dyDescent="0.2">
      <c r="B34" s="178"/>
      <c r="C34" s="40"/>
      <c r="D34" s="32"/>
      <c r="E34" s="35">
        <v>4</v>
      </c>
      <c r="F34" s="36"/>
      <c r="G34" s="37">
        <f t="shared" si="0"/>
        <v>0</v>
      </c>
      <c r="H34" s="21"/>
    </row>
    <row r="35" spans="2:9" x14ac:dyDescent="0.2">
      <c r="B35" s="178"/>
      <c r="C35" s="40"/>
      <c r="D35" s="32"/>
      <c r="E35" s="35">
        <v>5</v>
      </c>
      <c r="F35" s="36"/>
      <c r="G35" s="37">
        <f t="shared" si="0"/>
        <v>0</v>
      </c>
      <c r="H35" s="21"/>
    </row>
    <row r="36" spans="2:9" x14ac:dyDescent="0.2">
      <c r="B36" s="178"/>
      <c r="C36" s="40"/>
      <c r="D36" s="32"/>
      <c r="E36" s="35">
        <v>6</v>
      </c>
      <c r="F36" s="36"/>
      <c r="G36" s="37">
        <f t="shared" si="0"/>
        <v>0</v>
      </c>
      <c r="H36" s="21"/>
    </row>
    <row r="37" spans="2:9" x14ac:dyDescent="0.2">
      <c r="B37" s="178"/>
      <c r="C37" s="40"/>
      <c r="D37" s="32"/>
      <c r="E37" s="20" t="s">
        <v>28</v>
      </c>
      <c r="F37" s="20" t="s">
        <v>29</v>
      </c>
      <c r="G37" s="41" t="s">
        <v>30</v>
      </c>
      <c r="H37" s="21"/>
    </row>
    <row r="38" spans="2:9" x14ac:dyDescent="0.2">
      <c r="B38" s="178"/>
      <c r="C38" s="42"/>
      <c r="D38" s="22"/>
      <c r="E38" s="43"/>
      <c r="F38" s="43"/>
      <c r="G38" s="44">
        <f>SUM(G31:G36)</f>
        <v>0</v>
      </c>
      <c r="H38" s="26"/>
    </row>
    <row r="39" spans="2:9" ht="10.35" customHeight="1" x14ac:dyDescent="0.2"/>
    <row r="40" spans="2:9" ht="36.75" x14ac:dyDescent="0.2">
      <c r="B40" s="178" t="s">
        <v>31</v>
      </c>
      <c r="C40" s="45" t="s">
        <v>32</v>
      </c>
      <c r="D40" s="17"/>
      <c r="E40" s="17"/>
      <c r="F40" s="17"/>
      <c r="G40" s="17"/>
      <c r="H40" s="18"/>
      <c r="I40" s="2" t="s">
        <v>33</v>
      </c>
    </row>
    <row r="41" spans="2:9" ht="15.2" customHeight="1" x14ac:dyDescent="0.2">
      <c r="B41" s="178"/>
      <c r="C41" s="180" t="s">
        <v>21</v>
      </c>
      <c r="D41" s="32"/>
      <c r="E41" s="32"/>
      <c r="F41" s="32"/>
      <c r="G41" s="32"/>
      <c r="H41" s="33" t="s">
        <v>22</v>
      </c>
    </row>
    <row r="42" spans="2:9" x14ac:dyDescent="0.2">
      <c r="B42" s="178"/>
      <c r="C42" s="178"/>
      <c r="D42" s="22"/>
      <c r="E42" s="22"/>
      <c r="F42" s="22"/>
      <c r="G42" s="22"/>
      <c r="H42" s="34"/>
    </row>
    <row r="43" spans="2:9" ht="15.95" customHeight="1" x14ac:dyDescent="0.2"/>
    <row r="44" spans="2:9" ht="24" x14ac:dyDescent="0.2">
      <c r="B44" s="178" t="s">
        <v>34</v>
      </c>
      <c r="C44" s="46" t="s">
        <v>35</v>
      </c>
      <c r="D44" s="17"/>
      <c r="E44" s="17"/>
      <c r="F44" s="17"/>
      <c r="G44" s="17"/>
      <c r="H44" s="18"/>
    </row>
    <row r="45" spans="2:9" ht="15.2" customHeight="1" x14ac:dyDescent="0.2">
      <c r="B45" s="178"/>
      <c r="C45" s="179" t="s">
        <v>36</v>
      </c>
      <c r="D45" s="32"/>
      <c r="E45" s="20" t="s">
        <v>37</v>
      </c>
      <c r="F45" s="32"/>
      <c r="G45" s="32"/>
      <c r="H45" s="33" t="s">
        <v>22</v>
      </c>
    </row>
    <row r="46" spans="2:9" x14ac:dyDescent="0.2">
      <c r="B46" s="178"/>
      <c r="C46" s="179"/>
      <c r="D46" s="22"/>
      <c r="E46" s="23"/>
      <c r="F46" s="22"/>
      <c r="G46" s="22"/>
      <c r="H46" s="34"/>
    </row>
    <row r="47" spans="2:9" ht="16.5" customHeight="1" x14ac:dyDescent="0.2">
      <c r="B47" s="47"/>
    </row>
    <row r="48" spans="2:9" ht="62.25" x14ac:dyDescent="0.2">
      <c r="B48" s="178" t="s">
        <v>38</v>
      </c>
      <c r="C48" s="27" t="s">
        <v>39</v>
      </c>
      <c r="D48" s="17"/>
      <c r="E48" s="17"/>
      <c r="F48" s="17"/>
      <c r="G48" s="17"/>
      <c r="H48" s="18"/>
    </row>
    <row r="49" spans="2:8" ht="15.2" customHeight="1" x14ac:dyDescent="0.2">
      <c r="B49" s="178"/>
      <c r="C49" s="179" t="s">
        <v>21</v>
      </c>
      <c r="D49" s="32"/>
      <c r="E49" s="32"/>
      <c r="F49" s="32"/>
      <c r="G49" s="32"/>
      <c r="H49" s="33" t="s">
        <v>22</v>
      </c>
    </row>
    <row r="50" spans="2:8" x14ac:dyDescent="0.2">
      <c r="B50" s="178"/>
      <c r="C50" s="178"/>
      <c r="D50" s="22"/>
      <c r="E50" s="22"/>
      <c r="F50" s="22"/>
      <c r="G50" s="22"/>
      <c r="H50" s="34"/>
    </row>
    <row r="52" spans="2:8" ht="36.75" x14ac:dyDescent="0.2">
      <c r="B52" s="178" t="s">
        <v>40</v>
      </c>
      <c r="C52" s="27" t="s">
        <v>41</v>
      </c>
      <c r="D52" s="17"/>
      <c r="E52" s="17"/>
      <c r="F52" s="17"/>
      <c r="G52" s="17"/>
      <c r="H52" s="18"/>
    </row>
    <row r="53" spans="2:8" ht="15.2" customHeight="1" x14ac:dyDescent="0.2">
      <c r="B53" s="178"/>
      <c r="C53" s="179" t="s">
        <v>42</v>
      </c>
      <c r="D53" s="32"/>
      <c r="E53" s="20" t="s">
        <v>10</v>
      </c>
      <c r="F53" s="32"/>
      <c r="G53" s="32"/>
      <c r="H53" s="33" t="s">
        <v>22</v>
      </c>
    </row>
    <row r="54" spans="2:8" x14ac:dyDescent="0.2">
      <c r="B54" s="178"/>
      <c r="C54" s="179"/>
      <c r="D54" s="22"/>
      <c r="E54" s="23"/>
      <c r="F54" s="22"/>
      <c r="G54" s="22"/>
      <c r="H54" s="34"/>
    </row>
    <row r="55" spans="2:8" x14ac:dyDescent="0.2">
      <c r="B55" s="47"/>
    </row>
    <row r="56" spans="2:8" ht="49.5" x14ac:dyDescent="0.2">
      <c r="B56" s="178" t="s">
        <v>43</v>
      </c>
      <c r="C56" s="27" t="s">
        <v>44</v>
      </c>
      <c r="D56" s="17"/>
      <c r="E56" s="17"/>
      <c r="F56" s="17"/>
      <c r="G56" s="17"/>
      <c r="H56" s="18"/>
    </row>
    <row r="57" spans="2:8" ht="15.2" customHeight="1" x14ac:dyDescent="0.2">
      <c r="B57" s="178"/>
      <c r="C57" s="179" t="s">
        <v>45</v>
      </c>
      <c r="D57" s="32"/>
      <c r="E57" s="20" t="s">
        <v>10</v>
      </c>
      <c r="F57" s="32"/>
      <c r="G57" s="32"/>
      <c r="H57" s="33" t="s">
        <v>22</v>
      </c>
    </row>
    <row r="58" spans="2:8" x14ac:dyDescent="0.2">
      <c r="B58" s="178"/>
      <c r="C58" s="178"/>
      <c r="D58" s="22"/>
      <c r="E58" s="23"/>
      <c r="F58" s="22"/>
      <c r="G58" s="22"/>
      <c r="H58" s="34"/>
    </row>
    <row r="60" spans="2:8" ht="36.75" x14ac:dyDescent="0.2">
      <c r="B60" s="178" t="s">
        <v>46</v>
      </c>
      <c r="C60" s="48" t="s">
        <v>47</v>
      </c>
      <c r="D60" s="17"/>
      <c r="E60" s="17"/>
      <c r="F60" s="17"/>
      <c r="G60" s="17"/>
      <c r="H60" s="18"/>
    </row>
    <row r="61" spans="2:8" ht="15.2" customHeight="1" x14ac:dyDescent="0.2">
      <c r="B61" s="178"/>
      <c r="C61" s="179" t="s">
        <v>48</v>
      </c>
      <c r="D61" s="32"/>
      <c r="E61" s="20" t="s">
        <v>10</v>
      </c>
      <c r="F61" s="32"/>
      <c r="G61" s="32"/>
      <c r="H61" s="33" t="s">
        <v>22</v>
      </c>
    </row>
    <row r="62" spans="2:8" x14ac:dyDescent="0.2">
      <c r="B62" s="178"/>
      <c r="C62" s="178"/>
      <c r="D62" s="22"/>
      <c r="E62" s="23"/>
      <c r="F62" s="22"/>
      <c r="G62" s="22"/>
      <c r="H62" s="34"/>
    </row>
    <row r="64" spans="2:8" ht="62.25" x14ac:dyDescent="0.2">
      <c r="B64" s="178" t="s">
        <v>49</v>
      </c>
      <c r="C64" s="45" t="s">
        <v>50</v>
      </c>
      <c r="D64" s="17"/>
      <c r="E64" s="17"/>
      <c r="F64" s="17"/>
      <c r="G64" s="17"/>
      <c r="H64" s="18"/>
    </row>
    <row r="65" spans="2:8" ht="15.2" customHeight="1" x14ac:dyDescent="0.2">
      <c r="B65" s="178"/>
      <c r="C65" s="181" t="s">
        <v>51</v>
      </c>
      <c r="D65" s="32"/>
      <c r="E65" s="20" t="s">
        <v>26</v>
      </c>
      <c r="F65" s="20" t="s">
        <v>52</v>
      </c>
      <c r="G65" s="20" t="s">
        <v>12</v>
      </c>
      <c r="H65" s="21"/>
    </row>
    <row r="66" spans="2:8" x14ac:dyDescent="0.2">
      <c r="B66" s="178"/>
      <c r="C66" s="181"/>
      <c r="D66" s="32"/>
      <c r="E66" s="35">
        <v>1</v>
      </c>
      <c r="F66" s="37"/>
      <c r="G66" s="49">
        <f>'ARTT 11-13'!H12</f>
        <v>0</v>
      </c>
      <c r="H66" s="21"/>
    </row>
    <row r="67" spans="2:8" x14ac:dyDescent="0.2">
      <c r="B67" s="178"/>
      <c r="C67" s="178"/>
      <c r="D67" s="32"/>
      <c r="E67" s="35">
        <v>2</v>
      </c>
      <c r="F67" s="37"/>
      <c r="G67" s="49">
        <f>'ARTT 11-13'!H13</f>
        <v>0</v>
      </c>
      <c r="H67" s="21"/>
    </row>
    <row r="68" spans="2:8" x14ac:dyDescent="0.2">
      <c r="B68" s="178"/>
      <c r="C68" s="178"/>
      <c r="D68" s="32"/>
      <c r="E68" s="35">
        <v>3</v>
      </c>
      <c r="F68" s="37"/>
      <c r="G68" s="49">
        <f>'ARTT 11-13'!H14</f>
        <v>0</v>
      </c>
      <c r="H68" s="21"/>
    </row>
    <row r="69" spans="2:8" x14ac:dyDescent="0.2">
      <c r="B69" s="178"/>
      <c r="C69" s="40"/>
      <c r="D69" s="32"/>
      <c r="E69" s="35">
        <v>4</v>
      </c>
      <c r="F69" s="37"/>
      <c r="G69" s="49">
        <f>'ARTT 11-13'!H15</f>
        <v>0</v>
      </c>
      <c r="H69" s="21"/>
    </row>
    <row r="70" spans="2:8" x14ac:dyDescent="0.2">
      <c r="B70" s="178"/>
      <c r="C70" s="40"/>
      <c r="D70" s="32"/>
      <c r="E70" s="35">
        <v>5</v>
      </c>
      <c r="F70" s="37"/>
      <c r="G70" s="49">
        <f>'ARTT 11-13'!H16</f>
        <v>0</v>
      </c>
      <c r="H70" s="21"/>
    </row>
    <row r="71" spans="2:8" x14ac:dyDescent="0.2">
      <c r="B71" s="178"/>
      <c r="C71" s="40"/>
      <c r="D71" s="32"/>
      <c r="E71" s="35">
        <v>6</v>
      </c>
      <c r="F71" s="37"/>
      <c r="G71" s="49">
        <f>'ARTT 11-13'!H17</f>
        <v>0</v>
      </c>
      <c r="H71" s="21"/>
    </row>
    <row r="72" spans="2:8" x14ac:dyDescent="0.2">
      <c r="B72" s="178"/>
      <c r="C72" s="40"/>
      <c r="D72" s="32"/>
      <c r="E72" s="20" t="s">
        <v>28</v>
      </c>
      <c r="F72" s="31" t="s">
        <v>30</v>
      </c>
      <c r="G72" s="31" t="s">
        <v>30</v>
      </c>
      <c r="H72" s="21"/>
    </row>
    <row r="73" spans="2:8" x14ac:dyDescent="0.2">
      <c r="B73" s="178"/>
      <c r="C73" s="42"/>
      <c r="D73" s="22"/>
      <c r="E73" s="43"/>
      <c r="F73" s="43"/>
      <c r="G73" s="44">
        <f>SUM(G66:G71)</f>
        <v>0</v>
      </c>
      <c r="H73" s="26"/>
    </row>
    <row r="75" spans="2:8" ht="35.25" x14ac:dyDescent="0.2">
      <c r="B75" s="178" t="s">
        <v>53</v>
      </c>
      <c r="C75" s="45" t="s">
        <v>54</v>
      </c>
      <c r="D75" s="50"/>
      <c r="E75" s="17"/>
      <c r="F75" s="17"/>
      <c r="G75" s="17"/>
      <c r="H75" s="18"/>
    </row>
    <row r="76" spans="2:8" ht="15.2" customHeight="1" x14ac:dyDescent="0.2">
      <c r="B76" s="178"/>
      <c r="C76" s="181" t="s">
        <v>55</v>
      </c>
      <c r="D76" s="51"/>
      <c r="E76" s="20" t="s">
        <v>56</v>
      </c>
      <c r="F76" s="20" t="s">
        <v>57</v>
      </c>
      <c r="G76" s="20" t="s">
        <v>12</v>
      </c>
      <c r="H76" s="33" t="s">
        <v>58</v>
      </c>
    </row>
    <row r="77" spans="2:8" x14ac:dyDescent="0.2">
      <c r="B77" s="178"/>
      <c r="C77" s="181"/>
      <c r="D77" s="51"/>
      <c r="E77" s="35">
        <v>1</v>
      </c>
      <c r="F77" s="37"/>
      <c r="G77" s="52">
        <f>(IF(F77&lt;=100000,'ARTT 11-13'!I31,IF(F77&lt;=516456.9,'ARTT 11-13'!H31,'ARTT 11-13'!I31)))*(1+H77)</f>
        <v>0</v>
      </c>
      <c r="H77" s="53"/>
    </row>
    <row r="78" spans="2:8" x14ac:dyDescent="0.2">
      <c r="B78" s="178"/>
      <c r="C78" s="181"/>
      <c r="D78" s="51"/>
      <c r="E78" s="35">
        <v>2</v>
      </c>
      <c r="F78" s="37"/>
      <c r="G78" s="52">
        <f>(IF(F78&lt;=100000,'ARTT 11-13'!I32,IF(F78&lt;=516456.9,'ARTT 11-13'!H32,'ARTT 11-13'!I32)))*(1+H78)</f>
        <v>0</v>
      </c>
      <c r="H78" s="53"/>
    </row>
    <row r="79" spans="2:8" x14ac:dyDescent="0.2">
      <c r="B79" s="178"/>
      <c r="C79" s="181"/>
      <c r="D79" s="51"/>
      <c r="E79" s="35">
        <v>3</v>
      </c>
      <c r="F79" s="37"/>
      <c r="G79" s="52">
        <f>(IF(F79&lt;=100000,'ARTT 11-13'!I33,IF(F79&lt;=516456.9,'ARTT 11-13'!H33,'ARTT 11-13'!I33)))*(1+H79)</f>
        <v>0</v>
      </c>
      <c r="H79" s="53"/>
    </row>
    <row r="80" spans="2:8" x14ac:dyDescent="0.2">
      <c r="B80" s="178"/>
      <c r="C80" s="178"/>
      <c r="D80" s="51"/>
      <c r="E80" s="35">
        <v>4</v>
      </c>
      <c r="F80" s="37"/>
      <c r="G80" s="52">
        <f>(IF(F80&lt;=100000,'ARTT 11-13'!I34,IF(F80&lt;=516456.9,'ARTT 11-13'!H34,'ARTT 11-13'!I34)))*(1+H80)</f>
        <v>0</v>
      </c>
      <c r="H80" s="53"/>
    </row>
    <row r="81" spans="2:8" x14ac:dyDescent="0.2">
      <c r="B81" s="178"/>
      <c r="C81" s="178"/>
      <c r="D81" s="51"/>
      <c r="E81" s="35">
        <v>5</v>
      </c>
      <c r="F81" s="37"/>
      <c r="G81" s="52">
        <f>(IF(F81&lt;=100000,'ARTT 11-13'!I35,IF(F81&lt;=516456.9,'ARTT 11-13'!H35,'ARTT 11-13'!I35)))*(1+H81)</f>
        <v>0</v>
      </c>
      <c r="H81" s="53"/>
    </row>
    <row r="82" spans="2:8" x14ac:dyDescent="0.2">
      <c r="B82" s="178"/>
      <c r="C82" s="178"/>
      <c r="D82" s="51"/>
      <c r="E82" s="35">
        <v>6</v>
      </c>
      <c r="F82" s="37"/>
      <c r="G82" s="52">
        <f>(IF(F82&lt;=100000,'ARTT 11-13'!I36,IF(F82&lt;=516456.9,'ARTT 11-13'!H36,'ARTT 11-13'!I36)))*(1+H82)</f>
        <v>0</v>
      </c>
      <c r="H82" s="53"/>
    </row>
    <row r="83" spans="2:8" x14ac:dyDescent="0.2">
      <c r="B83" s="178"/>
      <c r="C83" s="178"/>
      <c r="D83" s="51"/>
      <c r="E83" s="20" t="s">
        <v>28</v>
      </c>
      <c r="F83" s="31" t="s">
        <v>30</v>
      </c>
      <c r="G83" s="31" t="s">
        <v>30</v>
      </c>
      <c r="H83" s="54" t="s">
        <v>30</v>
      </c>
    </row>
    <row r="84" spans="2:8" x14ac:dyDescent="0.2">
      <c r="B84" s="178"/>
      <c r="C84" s="40"/>
      <c r="D84" s="51"/>
      <c r="E84" s="32"/>
      <c r="F84" s="32"/>
      <c r="G84" s="52">
        <f>SUM(G77:G82)</f>
        <v>0</v>
      </c>
      <c r="H84" s="21"/>
    </row>
    <row r="85" spans="2:8" x14ac:dyDescent="0.2">
      <c r="B85" s="178"/>
      <c r="C85" s="42"/>
      <c r="D85" s="216" t="s">
        <v>59</v>
      </c>
      <c r="E85" s="216"/>
      <c r="F85" s="216"/>
      <c r="G85" s="55">
        <f>G84/2</f>
        <v>0</v>
      </c>
      <c r="H85" s="26"/>
    </row>
  </sheetData>
  <mergeCells count="35">
    <mergeCell ref="D85:F85"/>
    <mergeCell ref="B60:B62"/>
    <mergeCell ref="C61:C62"/>
    <mergeCell ref="B64:B73"/>
    <mergeCell ref="C65:C68"/>
    <mergeCell ref="B75:B85"/>
    <mergeCell ref="C76:C83"/>
    <mergeCell ref="B48:B50"/>
    <mergeCell ref="C49:C50"/>
    <mergeCell ref="B52:B54"/>
    <mergeCell ref="C53:C54"/>
    <mergeCell ref="B56:B58"/>
    <mergeCell ref="C57:C58"/>
    <mergeCell ref="B29:B38"/>
    <mergeCell ref="C30:C33"/>
    <mergeCell ref="B40:B42"/>
    <mergeCell ref="C41:C42"/>
    <mergeCell ref="B44:B46"/>
    <mergeCell ref="C45:C46"/>
    <mergeCell ref="B17:B19"/>
    <mergeCell ref="C18:C19"/>
    <mergeCell ref="B21:B23"/>
    <mergeCell ref="C22:C23"/>
    <mergeCell ref="B25:B27"/>
    <mergeCell ref="C26:C27"/>
    <mergeCell ref="B8:H8"/>
    <mergeCell ref="B9:H9"/>
    <mergeCell ref="B11:H11"/>
    <mergeCell ref="B13:B15"/>
    <mergeCell ref="C14:C15"/>
    <mergeCell ref="B2:H2"/>
    <mergeCell ref="B4:H4"/>
    <mergeCell ref="D5:F5"/>
    <mergeCell ref="B7:D7"/>
    <mergeCell ref="E7:H7"/>
  </mergeCells>
  <pageMargins left="0.438194444444444" right="0.28958333333333303" top="0.44652777777777802" bottom="0.46597222222222201" header="0.51180555555555496" footer="0.327083333333333"/>
  <pageSetup orientation="portrait" horizontalDpi="300" verticalDpi="300" r:id="rId1"/>
  <headerFooter>
    <oddFooter>&amp;CPagina &amp;P</oddFooter>
  </headerFooter>
  <rowBreaks count="2" manualBreakCount="2">
    <brk id="38" max="16383" man="1"/>
    <brk id="7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3486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Onorario</vt:lpstr>
      <vt:lpstr>ARTT 11-13</vt:lpstr>
      <vt:lpstr>ACCENDI</vt:lpstr>
      <vt:lpstr>SPEGNI</vt:lpstr>
      <vt:lpstr>Foglio1</vt:lpstr>
      <vt:lpstr>Onorario!Area_stampa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Silvano D'Alonzo</cp:lastModifiedBy>
  <cp:revision>126</cp:revision>
  <cp:lastPrinted>2020-02-13T07:06:30Z</cp:lastPrinted>
  <dcterms:created xsi:type="dcterms:W3CDTF">2018-05-16T19:44:51Z</dcterms:created>
  <dcterms:modified xsi:type="dcterms:W3CDTF">2023-10-16T10:05:14Z</dcterms:modified>
  <dc:language>en-US</dc:language>
</cp:coreProperties>
</file>